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admin\Documents\Otorgados\"/>
    </mc:Choice>
  </mc:AlternateContent>
  <bookViews>
    <workbookView xWindow="-120" yWindow="-120" windowWidth="20610" windowHeight="7440" tabRatio="991" firstSheet="1" activeTab="17"/>
  </bookViews>
  <sheets>
    <sheet name="Ingreso de Datos 2024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región'!$A$1:$AL$43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país'!$A$2:$AN$166</definedName>
    <definedName name="_xlnm.Print_Area" localSheetId="6">VA!#REF!</definedName>
    <definedName name="Programas2">[1]Listas!$F$1:$F$18</definedName>
  </definedNames>
  <calcPr calcId="162913"/>
  <customWorkbookViews>
    <customWorkbookView name="mcrebolle - Vista personalizada" guid="{959E8473-4BBD-4810-A557-E552B061EC9D}" mergeInterval="0" personalView="1" maximized="1" windowWidth="796" windowHeight="359" activeSheetId="3"/>
    <customWorkbookView name="Mivu - Vista personalizada" guid="{7B509E1D-EAE6-4EE2-8A3E-8320CDE5A399}" mergeInterval="0" personalView="1" maximized="1" windowWidth="763" windowHeight="438" activeSheetId="3"/>
  </customWorkbookViews>
</workbook>
</file>

<file path=xl/calcChain.xml><?xml version="1.0" encoding="utf-8"?>
<calcChain xmlns="http://schemas.openxmlformats.org/spreadsheetml/2006/main">
  <c r="AK4" i="18" l="1"/>
  <c r="AL4" i="14"/>
  <c r="AL4" i="13"/>
  <c r="AL4" i="12"/>
  <c r="AL4" i="11"/>
  <c r="AL4" i="10"/>
  <c r="AL4" i="9"/>
  <c r="AL4" i="17"/>
  <c r="AL4" i="8"/>
  <c r="AL4" i="7"/>
  <c r="AL4" i="20"/>
  <c r="AL4" i="6"/>
  <c r="AL4" i="5"/>
  <c r="AL4" i="4"/>
  <c r="AL4" i="3"/>
  <c r="AL4" i="15"/>
  <c r="AL4" i="16"/>
  <c r="AL4" i="2"/>
  <c r="AK165" i="2" l="1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24" i="2"/>
  <c r="AK123" i="2"/>
  <c r="AK122" i="2"/>
  <c r="AK110" i="2"/>
  <c r="AK109" i="2"/>
  <c r="AK108" i="2"/>
  <c r="AK107" i="2"/>
  <c r="AK106" i="2"/>
  <c r="AK105" i="2"/>
  <c r="AK50" i="2" s="1"/>
  <c r="AK104" i="2"/>
  <c r="AK49" i="2" s="1"/>
  <c r="AK103" i="2"/>
  <c r="AK48" i="2" s="1"/>
  <c r="AK102" i="2"/>
  <c r="AK101" i="2"/>
  <c r="AK100" i="2"/>
  <c r="AK99" i="2"/>
  <c r="AK98" i="2"/>
  <c r="AK97" i="2"/>
  <c r="AK42" i="2" s="1"/>
  <c r="AK96" i="2"/>
  <c r="AK41" i="2" s="1"/>
  <c r="AK95" i="2"/>
  <c r="AK94" i="2"/>
  <c r="AK93" i="2"/>
  <c r="AK92" i="2"/>
  <c r="AK91" i="2"/>
  <c r="AK90" i="2"/>
  <c r="AK89" i="2"/>
  <c r="AK34" i="2" s="1"/>
  <c r="AK88" i="2"/>
  <c r="AK33" i="2" s="1"/>
  <c r="AK87" i="2"/>
  <c r="AK86" i="2"/>
  <c r="AK85" i="2"/>
  <c r="AK84" i="2"/>
  <c r="AK83" i="2"/>
  <c r="AK82" i="2"/>
  <c r="AK81" i="2"/>
  <c r="AK26" i="2" s="1"/>
  <c r="AK80" i="2"/>
  <c r="AK25" i="2" s="1"/>
  <c r="AK79" i="2"/>
  <c r="AK78" i="2"/>
  <c r="AK77" i="2"/>
  <c r="AK76" i="2"/>
  <c r="AK75" i="2"/>
  <c r="AK74" i="2"/>
  <c r="AK73" i="2"/>
  <c r="AK72" i="2"/>
  <c r="AK71" i="2"/>
  <c r="AK70" i="2"/>
  <c r="AK69" i="2"/>
  <c r="AK14" i="2" s="1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55" i="2"/>
  <c r="AK54" i="2"/>
  <c r="AK53" i="2"/>
  <c r="AK52" i="2"/>
  <c r="AK51" i="2"/>
  <c r="AK47" i="2"/>
  <c r="AK46" i="2"/>
  <c r="AK45" i="2"/>
  <c r="AK44" i="2"/>
  <c r="AK43" i="2"/>
  <c r="AK39" i="2"/>
  <c r="AK38" i="2"/>
  <c r="AK37" i="2"/>
  <c r="AK36" i="2"/>
  <c r="AK35" i="2"/>
  <c r="AK31" i="2"/>
  <c r="AK30" i="2"/>
  <c r="AK29" i="2"/>
  <c r="AK28" i="2"/>
  <c r="AK27" i="2"/>
  <c r="AK23" i="2"/>
  <c r="AK22" i="2"/>
  <c r="AK21" i="2"/>
  <c r="AK20" i="2"/>
  <c r="AK19" i="2"/>
  <c r="AK15" i="2"/>
  <c r="AK13" i="2"/>
  <c r="AK12" i="2"/>
  <c r="AK120" i="2" l="1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0" i="2" s="1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K9" i="2" l="1"/>
  <c r="AJ9" i="18"/>
  <c r="AJ10" i="18"/>
  <c r="AI53" i="14"/>
  <c r="AL123" i="12" l="1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23" i="17"/>
  <c r="AL124" i="17"/>
  <c r="AL125" i="17"/>
  <c r="AL126" i="17"/>
  <c r="AL127" i="17"/>
  <c r="AL128" i="17"/>
  <c r="AL129" i="17"/>
  <c r="AL130" i="17"/>
  <c r="AL131" i="17"/>
  <c r="AL132" i="17"/>
  <c r="AL133" i="17"/>
  <c r="AL134" i="17"/>
  <c r="AL135" i="17"/>
  <c r="AL136" i="17"/>
  <c r="AL137" i="17"/>
  <c r="AL138" i="17"/>
  <c r="AL139" i="17"/>
  <c r="AL140" i="17"/>
  <c r="AL141" i="17"/>
  <c r="AL142" i="17"/>
  <c r="AL143" i="17"/>
  <c r="AL144" i="17"/>
  <c r="AL145" i="17"/>
  <c r="AL146" i="17"/>
  <c r="AL147" i="17"/>
  <c r="AL148" i="17"/>
  <c r="AL149" i="17"/>
  <c r="AL150" i="17"/>
  <c r="AL151" i="17"/>
  <c r="AL152" i="17"/>
  <c r="AL153" i="17"/>
  <c r="AL154" i="17"/>
  <c r="AL155" i="17"/>
  <c r="AL156" i="17"/>
  <c r="AL157" i="17"/>
  <c r="AL158" i="17"/>
  <c r="AL159" i="17"/>
  <c r="AL160" i="17"/>
  <c r="AL161" i="17"/>
  <c r="AL162" i="17"/>
  <c r="AL163" i="17"/>
  <c r="AL164" i="17"/>
  <c r="AL165" i="17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23" i="20"/>
  <c r="AL124" i="20"/>
  <c r="AL125" i="20"/>
  <c r="AL126" i="20"/>
  <c r="AL127" i="20"/>
  <c r="AL128" i="20"/>
  <c r="AL129" i="20"/>
  <c r="AL130" i="20"/>
  <c r="AL131" i="20"/>
  <c r="AL132" i="20"/>
  <c r="AL133" i="20"/>
  <c r="AL134" i="20"/>
  <c r="AL135" i="20"/>
  <c r="AL136" i="20"/>
  <c r="AL137" i="20"/>
  <c r="AL138" i="20"/>
  <c r="AL139" i="20"/>
  <c r="AL140" i="20"/>
  <c r="AL141" i="20"/>
  <c r="AL142" i="20"/>
  <c r="AL143" i="20"/>
  <c r="AL144" i="20"/>
  <c r="AL145" i="20"/>
  <c r="AL146" i="20"/>
  <c r="AL147" i="20"/>
  <c r="AL148" i="20"/>
  <c r="AL149" i="20"/>
  <c r="AL150" i="20"/>
  <c r="AL151" i="20"/>
  <c r="AL152" i="20"/>
  <c r="AL153" i="20"/>
  <c r="AL154" i="20"/>
  <c r="AL155" i="20"/>
  <c r="AL156" i="20"/>
  <c r="AL157" i="20"/>
  <c r="AL158" i="20"/>
  <c r="AL159" i="20"/>
  <c r="AL160" i="20"/>
  <c r="AL161" i="20"/>
  <c r="AL162" i="20"/>
  <c r="AL163" i="20"/>
  <c r="AL164" i="20"/>
  <c r="AL165" i="20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142" i="15"/>
  <c r="AL143" i="15"/>
  <c r="AL144" i="15"/>
  <c r="AL145" i="15"/>
  <c r="AL146" i="15"/>
  <c r="AL147" i="15"/>
  <c r="AL148" i="15"/>
  <c r="AL149" i="15"/>
  <c r="AL150" i="15"/>
  <c r="AL151" i="15"/>
  <c r="AL152" i="15"/>
  <c r="AL153" i="15"/>
  <c r="AL154" i="15"/>
  <c r="AL155" i="15"/>
  <c r="AL156" i="15"/>
  <c r="AL157" i="15"/>
  <c r="AL158" i="15"/>
  <c r="AL159" i="15"/>
  <c r="AL160" i="15"/>
  <c r="AL161" i="15"/>
  <c r="AL162" i="15"/>
  <c r="AL163" i="15"/>
  <c r="AL164" i="15"/>
  <c r="AL165" i="15"/>
  <c r="AL123" i="16"/>
  <c r="AL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23" i="13"/>
  <c r="AL124" i="13"/>
  <c r="AL125" i="13"/>
  <c r="AL126" i="13"/>
  <c r="AL127" i="13"/>
  <c r="AL128" i="13"/>
  <c r="AL129" i="13"/>
  <c r="AL130" i="13"/>
  <c r="AL131" i="13"/>
  <c r="AL132" i="13"/>
  <c r="AL133" i="13"/>
  <c r="AL134" i="13"/>
  <c r="AL135" i="13"/>
  <c r="AL136" i="13"/>
  <c r="AL137" i="13"/>
  <c r="AL138" i="13"/>
  <c r="AL139" i="13"/>
  <c r="AL140" i="13"/>
  <c r="AL141" i="13"/>
  <c r="AL142" i="13"/>
  <c r="AL143" i="13"/>
  <c r="AL144" i="13"/>
  <c r="AL145" i="13"/>
  <c r="AL146" i="13"/>
  <c r="AL147" i="13"/>
  <c r="AL148" i="13"/>
  <c r="AL149" i="13"/>
  <c r="AL150" i="13"/>
  <c r="AL151" i="13"/>
  <c r="AL152" i="13"/>
  <c r="AL153" i="13"/>
  <c r="AL154" i="13"/>
  <c r="AL155" i="13"/>
  <c r="AL156" i="13"/>
  <c r="AL157" i="13"/>
  <c r="AL158" i="13"/>
  <c r="AL159" i="13"/>
  <c r="AL160" i="13"/>
  <c r="AL161" i="13"/>
  <c r="AL162" i="13"/>
  <c r="AL163" i="13"/>
  <c r="AL164" i="13"/>
  <c r="AL165" i="13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97" i="17"/>
  <c r="AL98" i="17"/>
  <c r="AL99" i="17"/>
  <c r="AL100" i="17"/>
  <c r="AL101" i="17"/>
  <c r="AL102" i="17"/>
  <c r="AL103" i="17"/>
  <c r="AL104" i="17"/>
  <c r="AL105" i="17"/>
  <c r="AL106" i="17"/>
  <c r="AL107" i="17"/>
  <c r="AL108" i="17"/>
  <c r="AL109" i="17"/>
  <c r="AL110" i="17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68" i="20"/>
  <c r="AL69" i="20"/>
  <c r="AL70" i="20"/>
  <c r="AL71" i="20"/>
  <c r="AL72" i="20"/>
  <c r="AL73" i="20"/>
  <c r="AL74" i="20"/>
  <c r="AL75" i="20"/>
  <c r="AL76" i="20"/>
  <c r="AL77" i="20"/>
  <c r="AL78" i="20"/>
  <c r="AL79" i="20"/>
  <c r="AL80" i="20"/>
  <c r="AL81" i="20"/>
  <c r="AL82" i="20"/>
  <c r="AL83" i="20"/>
  <c r="AL84" i="20"/>
  <c r="AL85" i="20"/>
  <c r="AL86" i="20"/>
  <c r="AL87" i="20"/>
  <c r="AL88" i="20"/>
  <c r="AL89" i="20"/>
  <c r="AL90" i="20"/>
  <c r="AL91" i="20"/>
  <c r="AL92" i="20"/>
  <c r="AL93" i="20"/>
  <c r="AL94" i="20"/>
  <c r="AL95" i="20"/>
  <c r="AL96" i="20"/>
  <c r="AL97" i="20"/>
  <c r="AL98" i="20"/>
  <c r="AL99" i="20"/>
  <c r="AL100" i="20"/>
  <c r="AL101" i="20"/>
  <c r="AL102" i="20"/>
  <c r="AL103" i="20"/>
  <c r="AL104" i="20"/>
  <c r="AL105" i="20"/>
  <c r="AL106" i="20"/>
  <c r="AL107" i="20"/>
  <c r="AL108" i="20"/>
  <c r="AL109" i="20"/>
  <c r="AL110" i="20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L101" i="16"/>
  <c r="AL102" i="16"/>
  <c r="AL103" i="16"/>
  <c r="AL104" i="16"/>
  <c r="AL105" i="16"/>
  <c r="AL106" i="16"/>
  <c r="AL107" i="16"/>
  <c r="AL108" i="16"/>
  <c r="AL109" i="16"/>
  <c r="AL110" i="16"/>
  <c r="AL68" i="13"/>
  <c r="AL69" i="13"/>
  <c r="AL70" i="13"/>
  <c r="AL71" i="13"/>
  <c r="AL72" i="13"/>
  <c r="AL73" i="13"/>
  <c r="AL74" i="13"/>
  <c r="AL75" i="13"/>
  <c r="AL76" i="13"/>
  <c r="AL77" i="13"/>
  <c r="AL78" i="13"/>
  <c r="AL79" i="13"/>
  <c r="AL80" i="13"/>
  <c r="AL81" i="13"/>
  <c r="AL82" i="13"/>
  <c r="AL83" i="13"/>
  <c r="AL84" i="13"/>
  <c r="AL85" i="13"/>
  <c r="AL86" i="13"/>
  <c r="AL87" i="13"/>
  <c r="AL88" i="13"/>
  <c r="AL89" i="13"/>
  <c r="AL90" i="13"/>
  <c r="AL91" i="13"/>
  <c r="AL92" i="13"/>
  <c r="AL93" i="13"/>
  <c r="AL94" i="13"/>
  <c r="AL95" i="13"/>
  <c r="AL96" i="13"/>
  <c r="AL97" i="13"/>
  <c r="AL98" i="13"/>
  <c r="AL99" i="13"/>
  <c r="AL100" i="13"/>
  <c r="AL101" i="13"/>
  <c r="AL102" i="13"/>
  <c r="AL103" i="13"/>
  <c r="AL104" i="13"/>
  <c r="AL105" i="13"/>
  <c r="AL106" i="13"/>
  <c r="AL107" i="13"/>
  <c r="AL108" i="13"/>
  <c r="AL109" i="13"/>
  <c r="AL110" i="13"/>
  <c r="AL123" i="14"/>
  <c r="AL124" i="14"/>
  <c r="AL125" i="14"/>
  <c r="AL126" i="14"/>
  <c r="AL127" i="14"/>
  <c r="AL128" i="14"/>
  <c r="AL129" i="14"/>
  <c r="AL130" i="14"/>
  <c r="AL131" i="14"/>
  <c r="AL132" i="14"/>
  <c r="AL133" i="14"/>
  <c r="AL134" i="14"/>
  <c r="AL135" i="14"/>
  <c r="AL136" i="14"/>
  <c r="AL137" i="14"/>
  <c r="AL138" i="14"/>
  <c r="AL139" i="14"/>
  <c r="AL140" i="14"/>
  <c r="AL141" i="14"/>
  <c r="AL142" i="14"/>
  <c r="AL143" i="14"/>
  <c r="AL144" i="14"/>
  <c r="AL145" i="14"/>
  <c r="AL146" i="14"/>
  <c r="AL147" i="14"/>
  <c r="AL148" i="14"/>
  <c r="AL149" i="14"/>
  <c r="AL150" i="14"/>
  <c r="AL151" i="14"/>
  <c r="AL152" i="14"/>
  <c r="AL153" i="14"/>
  <c r="AL154" i="14"/>
  <c r="AL155" i="14"/>
  <c r="AL156" i="14"/>
  <c r="AL157" i="14"/>
  <c r="AL158" i="14"/>
  <c r="AL159" i="14"/>
  <c r="AL160" i="14"/>
  <c r="AL161" i="14"/>
  <c r="AL162" i="14"/>
  <c r="AL163" i="14"/>
  <c r="AL164" i="14"/>
  <c r="AL165" i="14"/>
  <c r="AL68" i="14"/>
  <c r="AL69" i="14"/>
  <c r="AL70" i="14"/>
  <c r="AL71" i="14"/>
  <c r="AL72" i="14"/>
  <c r="AL73" i="14"/>
  <c r="AL74" i="14"/>
  <c r="AL75" i="14"/>
  <c r="AL76" i="14"/>
  <c r="AL77" i="14"/>
  <c r="AL78" i="14"/>
  <c r="AL79" i="14"/>
  <c r="AL80" i="14"/>
  <c r="AL81" i="14"/>
  <c r="AL82" i="14"/>
  <c r="AL83" i="14"/>
  <c r="AL84" i="14"/>
  <c r="AL85" i="14"/>
  <c r="AL86" i="14"/>
  <c r="AL87" i="14"/>
  <c r="AL88" i="14"/>
  <c r="AL89" i="14"/>
  <c r="AL90" i="14"/>
  <c r="AL91" i="14"/>
  <c r="AL92" i="14"/>
  <c r="AL93" i="14"/>
  <c r="AL94" i="14"/>
  <c r="AL95" i="14"/>
  <c r="AL96" i="14"/>
  <c r="AL97" i="14"/>
  <c r="AL98" i="14"/>
  <c r="AL99" i="14"/>
  <c r="AL100" i="14"/>
  <c r="AL101" i="14"/>
  <c r="AL102" i="14"/>
  <c r="AL103" i="14"/>
  <c r="AL104" i="14"/>
  <c r="AL105" i="14"/>
  <c r="AL106" i="14"/>
  <c r="AL107" i="14"/>
  <c r="AL108" i="14"/>
  <c r="AL109" i="14"/>
  <c r="AL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L67" i="13"/>
  <c r="T46" i="19" l="1"/>
  <c r="T45" i="19"/>
  <c r="T47" i="19" l="1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M165" i="13"/>
  <c r="AM164" i="13"/>
  <c r="AM165" i="12"/>
  <c r="AM164" i="11"/>
  <c r="AM165" i="10"/>
  <c r="AM164" i="10"/>
  <c r="AM165" i="9"/>
  <c r="AM164" i="9"/>
  <c r="AM165" i="17"/>
  <c r="AM164" i="8"/>
  <c r="AM165" i="7"/>
  <c r="AM164" i="7"/>
  <c r="AM165" i="20"/>
  <c r="AM164" i="20"/>
  <c r="AM165" i="6"/>
  <c r="AM164" i="5"/>
  <c r="AM165" i="4"/>
  <c r="AM164" i="4"/>
  <c r="AM165" i="3"/>
  <c r="AM164" i="3"/>
  <c r="AM165" i="15"/>
  <c r="AM164" i="16"/>
  <c r="AL55" i="13"/>
  <c r="AL54" i="13"/>
  <c r="AM110" i="12"/>
  <c r="AM109" i="12"/>
  <c r="AM110" i="11"/>
  <c r="AL54" i="11"/>
  <c r="AM110" i="10"/>
  <c r="AM109" i="10"/>
  <c r="AM110" i="9"/>
  <c r="AL54" i="9"/>
  <c r="AM110" i="17"/>
  <c r="AL54" i="17"/>
  <c r="AM110" i="8"/>
  <c r="AM109" i="8"/>
  <c r="AM110" i="7"/>
  <c r="AL55" i="20"/>
  <c r="AL54" i="20"/>
  <c r="AM110" i="6"/>
  <c r="AL54" i="6"/>
  <c r="AL55" i="5"/>
  <c r="AL54" i="5"/>
  <c r="AM110" i="4"/>
  <c r="AM109" i="4"/>
  <c r="AM110" i="3"/>
  <c r="AL54" i="3"/>
  <c r="AM110" i="15"/>
  <c r="AM109" i="15"/>
  <c r="AM110" i="16"/>
  <c r="AM109" i="16"/>
  <c r="AL54" i="14"/>
  <c r="T52" i="19"/>
  <c r="T51" i="19"/>
  <c r="AM109" i="6"/>
  <c r="AJ165" i="2"/>
  <c r="AJ55" i="2" s="1"/>
  <c r="AI165" i="2"/>
  <c r="AH165" i="2"/>
  <c r="AG165" i="2"/>
  <c r="AF165" i="2"/>
  <c r="AF55" i="2" s="1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X55" i="2" s="1"/>
  <c r="W165" i="2"/>
  <c r="V165" i="2"/>
  <c r="U165" i="2"/>
  <c r="U55" i="2" s="1"/>
  <c r="T165" i="2"/>
  <c r="T55" i="2" s="1"/>
  <c r="S165" i="2"/>
  <c r="R165" i="2"/>
  <c r="Q165" i="2"/>
  <c r="P165" i="2"/>
  <c r="P55" i="2" s="1"/>
  <c r="O165" i="2"/>
  <c r="N165" i="2"/>
  <c r="M165" i="2"/>
  <c r="M55" i="2" s="1"/>
  <c r="L165" i="2"/>
  <c r="L55" i="2" s="1"/>
  <c r="K165" i="2"/>
  <c r="J165" i="2"/>
  <c r="I165" i="2"/>
  <c r="H165" i="2"/>
  <c r="H55" i="2" s="1"/>
  <c r="G165" i="2"/>
  <c r="F165" i="2"/>
  <c r="E165" i="2"/>
  <c r="E55" i="2" s="1"/>
  <c r="D165" i="2"/>
  <c r="D55" i="2" s="1"/>
  <c r="AJ164" i="2"/>
  <c r="AI164" i="2"/>
  <c r="AH164" i="2"/>
  <c r="AG164" i="2"/>
  <c r="AG54" i="2" s="1"/>
  <c r="AF164" i="2"/>
  <c r="AE164" i="2"/>
  <c r="AD164" i="2"/>
  <c r="AD54" i="2" s="1"/>
  <c r="AC164" i="2"/>
  <c r="AB164" i="2"/>
  <c r="AA164" i="2"/>
  <c r="Z164" i="2"/>
  <c r="Z54" i="2" s="1"/>
  <c r="Y164" i="2"/>
  <c r="Y54" i="2" s="1"/>
  <c r="X164" i="2"/>
  <c r="W164" i="2"/>
  <c r="V164" i="2"/>
  <c r="V54" i="2" s="1"/>
  <c r="U164" i="2"/>
  <c r="T164" i="2"/>
  <c r="S164" i="2"/>
  <c r="R164" i="2"/>
  <c r="R54" i="2" s="1"/>
  <c r="Q164" i="2"/>
  <c r="Q54" i="2" s="1"/>
  <c r="P164" i="2"/>
  <c r="O164" i="2"/>
  <c r="N164" i="2"/>
  <c r="N54" i="2" s="1"/>
  <c r="M164" i="2"/>
  <c r="L164" i="2"/>
  <c r="K164" i="2"/>
  <c r="J164" i="2"/>
  <c r="J54" i="2" s="1"/>
  <c r="I164" i="2"/>
  <c r="I54" i="2" s="1"/>
  <c r="H164" i="2"/>
  <c r="G164" i="2"/>
  <c r="F164" i="2"/>
  <c r="F54" i="2" s="1"/>
  <c r="E164" i="2"/>
  <c r="D164" i="2"/>
  <c r="AM164" i="12"/>
  <c r="AM165" i="11"/>
  <c r="AM164" i="17"/>
  <c r="AM165" i="8"/>
  <c r="AM164" i="6"/>
  <c r="AM165" i="5"/>
  <c r="AM164" i="15"/>
  <c r="AM165" i="16"/>
  <c r="AM165" i="14"/>
  <c r="AM164" i="14"/>
  <c r="AM109" i="17"/>
  <c r="AM109" i="7"/>
  <c r="AM109" i="14"/>
  <c r="G54" i="2" l="1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L110" i="2"/>
  <c r="AM110" i="2" s="1"/>
  <c r="AL165" i="2"/>
  <c r="AM165" i="2" s="1"/>
  <c r="AM109" i="3"/>
  <c r="AM109" i="13"/>
  <c r="AL55" i="15"/>
  <c r="AL55" i="6"/>
  <c r="AL55" i="17"/>
  <c r="AL55" i="12"/>
  <c r="AM109" i="20"/>
  <c r="AM109" i="9"/>
  <c r="AL54" i="7"/>
  <c r="AL54" i="10"/>
  <c r="AL54" i="4"/>
  <c r="AM109" i="11"/>
  <c r="AL54" i="15"/>
  <c r="AL54" i="12"/>
  <c r="AM110" i="13"/>
  <c r="AM110" i="20"/>
  <c r="AL55" i="3"/>
  <c r="AL55" i="9"/>
  <c r="AM109" i="5"/>
  <c r="AL55" i="4"/>
  <c r="AL55" i="7"/>
  <c r="AL55" i="10"/>
  <c r="AL109" i="2"/>
  <c r="AM109" i="2" s="1"/>
  <c r="AM110" i="5"/>
  <c r="AL54" i="16"/>
  <c r="AL54" i="8"/>
  <c r="AL55" i="14"/>
  <c r="AL55" i="16"/>
  <c r="AL55" i="8"/>
  <c r="AL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L164" i="2"/>
  <c r="AM164" i="2" s="1"/>
  <c r="AM110" i="14"/>
  <c r="AL55" i="2" l="1"/>
  <c r="AL54" i="2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M55" i="14" l="1"/>
  <c r="AM54" i="14"/>
  <c r="AM55" i="13"/>
  <c r="AM54" i="13"/>
  <c r="AM55" i="12"/>
  <c r="AM54" i="12"/>
  <c r="AM55" i="11"/>
  <c r="AM54" i="11"/>
  <c r="AM55" i="10"/>
  <c r="AM54" i="10"/>
  <c r="AM55" i="9"/>
  <c r="AM54" i="9"/>
  <c r="AM55" i="17"/>
  <c r="AM54" i="17"/>
  <c r="AM55" i="8"/>
  <c r="AM54" i="8"/>
  <c r="AM55" i="7"/>
  <c r="AM54" i="7"/>
  <c r="AM55" i="20"/>
  <c r="AM54" i="20"/>
  <c r="AM55" i="6"/>
  <c r="AM54" i="6"/>
  <c r="AM55" i="5"/>
  <c r="AM54" i="5"/>
  <c r="AM55" i="4"/>
  <c r="AM54" i="4"/>
  <c r="AM55" i="3"/>
  <c r="AM54" i="3"/>
  <c r="AM55" i="15"/>
  <c r="AM54" i="15"/>
  <c r="AM55" i="16"/>
  <c r="AM54" i="16"/>
  <c r="AM55" i="2"/>
  <c r="AM54" i="2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0" i="2" s="1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0" i="2" s="1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O120" i="2" s="1"/>
  <c r="N123" i="2"/>
  <c r="V122" i="2"/>
  <c r="U122" i="2"/>
  <c r="T122" i="2"/>
  <c r="S122" i="2"/>
  <c r="S119" i="2" s="1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M120" i="2" s="1"/>
  <c r="L123" i="2"/>
  <c r="K123" i="2"/>
  <c r="J123" i="2"/>
  <c r="J120" i="2" s="1"/>
  <c r="I123" i="2"/>
  <c r="H123" i="2"/>
  <c r="G123" i="2"/>
  <c r="F123" i="2"/>
  <c r="E123" i="2"/>
  <c r="E120" i="2" s="1"/>
  <c r="M122" i="2"/>
  <c r="L122" i="2"/>
  <c r="K122" i="2"/>
  <c r="J122" i="2"/>
  <c r="I122" i="2"/>
  <c r="H122" i="2"/>
  <c r="G122" i="2"/>
  <c r="F122" i="2"/>
  <c r="F119" i="2" s="1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Y119" i="2" l="1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M77" i="11"/>
  <c r="AM133" i="14" l="1"/>
  <c r="AM135" i="13"/>
  <c r="AM134" i="13"/>
  <c r="AM133" i="13"/>
  <c r="AM132" i="13"/>
  <c r="AM135" i="12"/>
  <c r="AM134" i="12"/>
  <c r="AM133" i="12"/>
  <c r="AM132" i="12"/>
  <c r="AM135" i="11"/>
  <c r="AM134" i="11"/>
  <c r="AM133" i="11"/>
  <c r="AM132" i="11"/>
  <c r="AM135" i="10"/>
  <c r="AM134" i="10"/>
  <c r="AM133" i="10"/>
  <c r="AM132" i="10"/>
  <c r="AM135" i="9"/>
  <c r="AM134" i="9"/>
  <c r="AM133" i="9"/>
  <c r="AM132" i="9"/>
  <c r="AM135" i="17"/>
  <c r="AM134" i="17"/>
  <c r="AM133" i="17"/>
  <c r="AM132" i="17"/>
  <c r="AM135" i="8"/>
  <c r="AM134" i="8"/>
  <c r="AM133" i="8"/>
  <c r="AM132" i="8"/>
  <c r="AM135" i="7"/>
  <c r="AM134" i="7"/>
  <c r="AM133" i="7"/>
  <c r="AM132" i="7"/>
  <c r="AM135" i="20"/>
  <c r="AM134" i="20"/>
  <c r="AM133" i="20"/>
  <c r="AM132" i="20"/>
  <c r="AM135" i="6"/>
  <c r="AM134" i="6"/>
  <c r="AM133" i="6"/>
  <c r="AM132" i="6"/>
  <c r="AM135" i="5"/>
  <c r="AM134" i="5"/>
  <c r="AM133" i="5"/>
  <c r="AM132" i="5"/>
  <c r="AM135" i="4"/>
  <c r="AM134" i="4"/>
  <c r="AM133" i="4"/>
  <c r="AM132" i="4"/>
  <c r="AM135" i="3"/>
  <c r="AM134" i="3"/>
  <c r="AM133" i="3"/>
  <c r="AM132" i="3"/>
  <c r="AM135" i="15"/>
  <c r="AM134" i="15"/>
  <c r="AM133" i="15"/>
  <c r="AM132" i="15"/>
  <c r="AM135" i="16"/>
  <c r="AM134" i="16"/>
  <c r="AM133" i="16"/>
  <c r="AM132" i="16"/>
  <c r="AM133" i="2" l="1"/>
  <c r="AM132" i="14"/>
  <c r="AM132" i="2" s="1"/>
  <c r="AL132" i="2"/>
  <c r="AL133" i="2"/>
  <c r="AL134" i="2"/>
  <c r="AM134" i="14"/>
  <c r="AM134" i="2" s="1"/>
  <c r="AL135" i="2"/>
  <c r="AM135" i="14"/>
  <c r="AM135" i="2" s="1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L23" i="16"/>
  <c r="AL24" i="15"/>
  <c r="AL23" i="15"/>
  <c r="AL24" i="3"/>
  <c r="AL23" i="3"/>
  <c r="AL24" i="4"/>
  <c r="AL23" i="4"/>
  <c r="AL24" i="5"/>
  <c r="AL23" i="5"/>
  <c r="AL24" i="6"/>
  <c r="AL23" i="6"/>
  <c r="AL24" i="20"/>
  <c r="AL23" i="20"/>
  <c r="AL24" i="7"/>
  <c r="AL23" i="7"/>
  <c r="AL24" i="8"/>
  <c r="AL23" i="8"/>
  <c r="AL24" i="17"/>
  <c r="AL23" i="17"/>
  <c r="AL24" i="9"/>
  <c r="AL23" i="9"/>
  <c r="AL24" i="10"/>
  <c r="AL23" i="10"/>
  <c r="AL24" i="11"/>
  <c r="AL23" i="11"/>
  <c r="AL24" i="12"/>
  <c r="AL23" i="12"/>
  <c r="AL24" i="13"/>
  <c r="AL23" i="13"/>
  <c r="T78" i="19"/>
  <c r="T77" i="19"/>
  <c r="AL24" i="16"/>
  <c r="T20" i="19"/>
  <c r="T19" i="19"/>
  <c r="AL77" i="2" l="1"/>
  <c r="AL78" i="2"/>
  <c r="AL79" i="2"/>
  <c r="AL80" i="2"/>
  <c r="AM80" i="13"/>
  <c r="AM79" i="13"/>
  <c r="AM80" i="12"/>
  <c r="AM79" i="12"/>
  <c r="AM80" i="11"/>
  <c r="AM79" i="11"/>
  <c r="AM80" i="10"/>
  <c r="AM79" i="10"/>
  <c r="AM80" i="9"/>
  <c r="AM79" i="9"/>
  <c r="AM80" i="17"/>
  <c r="AM79" i="17"/>
  <c r="AM80" i="8"/>
  <c r="AM79" i="8"/>
  <c r="AM80" i="7"/>
  <c r="AM79" i="7"/>
  <c r="AM80" i="20"/>
  <c r="AM79" i="20"/>
  <c r="AM80" i="6"/>
  <c r="AM79" i="6"/>
  <c r="AM80" i="5"/>
  <c r="AM79" i="5"/>
  <c r="AM80" i="4"/>
  <c r="AM79" i="4"/>
  <c r="AM80" i="3"/>
  <c r="AM79" i="3"/>
  <c r="AM80" i="15"/>
  <c r="AM79" i="15"/>
  <c r="AM80" i="16"/>
  <c r="AM79" i="16"/>
  <c r="AM80" i="14"/>
  <c r="AM79" i="14"/>
  <c r="AM78" i="13"/>
  <c r="AM77" i="13"/>
  <c r="AM78" i="12"/>
  <c r="AM77" i="12"/>
  <c r="AM78" i="11"/>
  <c r="AM78" i="10"/>
  <c r="AM77" i="10"/>
  <c r="AM78" i="9"/>
  <c r="AM77" i="9"/>
  <c r="AM78" i="17"/>
  <c r="AM77" i="17"/>
  <c r="AM78" i="8"/>
  <c r="AM77" i="8"/>
  <c r="AM78" i="7"/>
  <c r="AM77" i="7"/>
  <c r="AM78" i="20"/>
  <c r="AM77" i="20"/>
  <c r="AM78" i="6"/>
  <c r="AM77" i="6"/>
  <c r="AM78" i="5"/>
  <c r="AM77" i="5"/>
  <c r="AM78" i="4"/>
  <c r="AM77" i="4"/>
  <c r="AM78" i="3"/>
  <c r="AM77" i="3"/>
  <c r="AM78" i="15"/>
  <c r="AM77" i="15"/>
  <c r="AM78" i="16"/>
  <c r="AM77" i="16"/>
  <c r="AM78" i="14"/>
  <c r="AM77" i="14"/>
  <c r="AL23" i="14" l="1"/>
  <c r="AL24" i="14"/>
  <c r="AL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M79" i="2" l="1"/>
  <c r="AL24" i="2"/>
  <c r="AM78" i="2"/>
  <c r="AL23" i="2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9" i="5" s="1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9" i="16" s="1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K1" i="18"/>
  <c r="AL1" i="13"/>
  <c r="AL1" i="12"/>
  <c r="AL1" i="11"/>
  <c r="AL1" i="10"/>
  <c r="AL1" i="9"/>
  <c r="AL1" i="17"/>
  <c r="AL1" i="8"/>
  <c r="AL1" i="7"/>
  <c r="AL1" i="20"/>
  <c r="AL1" i="6"/>
  <c r="AL1" i="5"/>
  <c r="AL1" i="4"/>
  <c r="AL1" i="3"/>
  <c r="AL1" i="15"/>
  <c r="AL1" i="16"/>
  <c r="AL1" i="2"/>
  <c r="AL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L67" i="16"/>
  <c r="AM69" i="16"/>
  <c r="AM70" i="16"/>
  <c r="AM71" i="16"/>
  <c r="AM72" i="16"/>
  <c r="AM73" i="16"/>
  <c r="AM74" i="16"/>
  <c r="AM84" i="16"/>
  <c r="AM85" i="16"/>
  <c r="AM87" i="16"/>
  <c r="AM88" i="16"/>
  <c r="AM89" i="16"/>
  <c r="AM90" i="16"/>
  <c r="AM91" i="16"/>
  <c r="AM93" i="16"/>
  <c r="AM94" i="16"/>
  <c r="AM95" i="16"/>
  <c r="AM96" i="16"/>
  <c r="AM99" i="16"/>
  <c r="AM102" i="16"/>
  <c r="AM103" i="16"/>
  <c r="AM104" i="16"/>
  <c r="AM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L122" i="16"/>
  <c r="AM125" i="16"/>
  <c r="AM129" i="16"/>
  <c r="AM130" i="16"/>
  <c r="AL22" i="16"/>
  <c r="AL26" i="16"/>
  <c r="AM138" i="16"/>
  <c r="AM139" i="16"/>
  <c r="AM140" i="16"/>
  <c r="AM141" i="16"/>
  <c r="AL34" i="16"/>
  <c r="AM145" i="16"/>
  <c r="AM148" i="16"/>
  <c r="AM149" i="16"/>
  <c r="AM151" i="16"/>
  <c r="AM152" i="16"/>
  <c r="AM153" i="16"/>
  <c r="AM155" i="16"/>
  <c r="AM156" i="16"/>
  <c r="AM157" i="16"/>
  <c r="AM160" i="16"/>
  <c r="AM161" i="16"/>
  <c r="AM162" i="16"/>
  <c r="AM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L67" i="15"/>
  <c r="AM69" i="15"/>
  <c r="AM71" i="15"/>
  <c r="AM72" i="15"/>
  <c r="AM73" i="15"/>
  <c r="AM74" i="15"/>
  <c r="AM75" i="15"/>
  <c r="AM76" i="15"/>
  <c r="AM83" i="15"/>
  <c r="AM84" i="15"/>
  <c r="AM85" i="15"/>
  <c r="AM87" i="15"/>
  <c r="AM89" i="15"/>
  <c r="AM90" i="15"/>
  <c r="AM91" i="15"/>
  <c r="AM93" i="15"/>
  <c r="AM94" i="15"/>
  <c r="AM97" i="15"/>
  <c r="AM102" i="15"/>
  <c r="AM103" i="15"/>
  <c r="AM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L122" i="15"/>
  <c r="AM124" i="15"/>
  <c r="AM126" i="15"/>
  <c r="AM127" i="15"/>
  <c r="AM128" i="15"/>
  <c r="AM130" i="15"/>
  <c r="AM131" i="15"/>
  <c r="AL25" i="15"/>
  <c r="AL27" i="15"/>
  <c r="AM140" i="15"/>
  <c r="AM141" i="15"/>
  <c r="AM142" i="15"/>
  <c r="AM144" i="15"/>
  <c r="AM145" i="15"/>
  <c r="AM147" i="15"/>
  <c r="AM148" i="15"/>
  <c r="AM149" i="15"/>
  <c r="AM150" i="15"/>
  <c r="AM153" i="15"/>
  <c r="AM154" i="15"/>
  <c r="AM155" i="15"/>
  <c r="AM156" i="15"/>
  <c r="AM158" i="15"/>
  <c r="AM159" i="15"/>
  <c r="AM161" i="15"/>
  <c r="AM162" i="15"/>
  <c r="AM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L67" i="3"/>
  <c r="AM69" i="3"/>
  <c r="AM70" i="3"/>
  <c r="AM71" i="3"/>
  <c r="AM72" i="3"/>
  <c r="AM73" i="3"/>
  <c r="AM84" i="3"/>
  <c r="AM85" i="3"/>
  <c r="AM87" i="3"/>
  <c r="AM88" i="3"/>
  <c r="AM89" i="3"/>
  <c r="AM90" i="3"/>
  <c r="AM92" i="3"/>
  <c r="AM93" i="3"/>
  <c r="AM94" i="3"/>
  <c r="AM99" i="3"/>
  <c r="AM100" i="3"/>
  <c r="AM101" i="3"/>
  <c r="AM102" i="3"/>
  <c r="AM103" i="3"/>
  <c r="AM104" i="3"/>
  <c r="AM105" i="3"/>
  <c r="AM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L122" i="3"/>
  <c r="AM126" i="3"/>
  <c r="AM128" i="3"/>
  <c r="AM129" i="3"/>
  <c r="AM131" i="3"/>
  <c r="AM136" i="3"/>
  <c r="AL30" i="3"/>
  <c r="AM141" i="3"/>
  <c r="AM144" i="3"/>
  <c r="AM148" i="3"/>
  <c r="AM149" i="3"/>
  <c r="AM150" i="3"/>
  <c r="AM151" i="3"/>
  <c r="AM152" i="3"/>
  <c r="AM156" i="3"/>
  <c r="AM157" i="3"/>
  <c r="AM158" i="3"/>
  <c r="AM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L67" i="4"/>
  <c r="AM70" i="4"/>
  <c r="AM71" i="4"/>
  <c r="AM72" i="4"/>
  <c r="AM73" i="4"/>
  <c r="AM74" i="4"/>
  <c r="AM76" i="4"/>
  <c r="AM83" i="4"/>
  <c r="AM84" i="4"/>
  <c r="AM86" i="4"/>
  <c r="AM87" i="4"/>
  <c r="AM88" i="4"/>
  <c r="AM89" i="4"/>
  <c r="AM90" i="4"/>
  <c r="AM94" i="4"/>
  <c r="AM96" i="4"/>
  <c r="AM98" i="4"/>
  <c r="AM99" i="4"/>
  <c r="AM100" i="4"/>
  <c r="AM102" i="4"/>
  <c r="AM103" i="4"/>
  <c r="AM104" i="4"/>
  <c r="AM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L122" i="4"/>
  <c r="AM125" i="4"/>
  <c r="AM128" i="4"/>
  <c r="AM130" i="4"/>
  <c r="AL22" i="4"/>
  <c r="AM138" i="4"/>
  <c r="AM140" i="4"/>
  <c r="AM142" i="4"/>
  <c r="AM143" i="4"/>
  <c r="AM146" i="4"/>
  <c r="AM147" i="4"/>
  <c r="AM150" i="4"/>
  <c r="AM152" i="4"/>
  <c r="AM153" i="4"/>
  <c r="AM154" i="4"/>
  <c r="AL45" i="4"/>
  <c r="AM156" i="4"/>
  <c r="AM158" i="4"/>
  <c r="AM161" i="4"/>
  <c r="AM162" i="4"/>
  <c r="AM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L67" i="5"/>
  <c r="AM69" i="5"/>
  <c r="AM70" i="5"/>
  <c r="AM71" i="5"/>
  <c r="AM72" i="5"/>
  <c r="AM73" i="5"/>
  <c r="AM74" i="5"/>
  <c r="AM75" i="5"/>
  <c r="AM83" i="5"/>
  <c r="AM84" i="5"/>
  <c r="AM85" i="5"/>
  <c r="AM87" i="5"/>
  <c r="AM88" i="5"/>
  <c r="AM89" i="5"/>
  <c r="AM93" i="5"/>
  <c r="AM94" i="5"/>
  <c r="AM100" i="5"/>
  <c r="AM101" i="5"/>
  <c r="AM103" i="5"/>
  <c r="AM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L122" i="5"/>
  <c r="AL15" i="5"/>
  <c r="AM126" i="5"/>
  <c r="AM127" i="5"/>
  <c r="AM130" i="5"/>
  <c r="AM131" i="5"/>
  <c r="AM137" i="5"/>
  <c r="AM138" i="5"/>
  <c r="AM140" i="5"/>
  <c r="AM141" i="5"/>
  <c r="AM143" i="5"/>
  <c r="AM145" i="5"/>
  <c r="AM146" i="5"/>
  <c r="AM147" i="5"/>
  <c r="AM148" i="5"/>
  <c r="AM149" i="5"/>
  <c r="AM151" i="5"/>
  <c r="AM153" i="5"/>
  <c r="AM154" i="5"/>
  <c r="AM156" i="5"/>
  <c r="AM157" i="5"/>
  <c r="AM159" i="5"/>
  <c r="AM161" i="5"/>
  <c r="AM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L67" i="6"/>
  <c r="AM69" i="6"/>
  <c r="AM71" i="6"/>
  <c r="AM73" i="6"/>
  <c r="AM74" i="6"/>
  <c r="AM83" i="6"/>
  <c r="AM84" i="6"/>
  <c r="AM85" i="6"/>
  <c r="AM87" i="6"/>
  <c r="AM89" i="6"/>
  <c r="AM90" i="6"/>
  <c r="AM91" i="6"/>
  <c r="AM93" i="6"/>
  <c r="AM95" i="6"/>
  <c r="AM98" i="6"/>
  <c r="AM99" i="6"/>
  <c r="AM100" i="6"/>
  <c r="AM101" i="6"/>
  <c r="AM102" i="6"/>
  <c r="AM103" i="6"/>
  <c r="AM105" i="6"/>
  <c r="AM107" i="6"/>
  <c r="AM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L122" i="6"/>
  <c r="AM124" i="6"/>
  <c r="AM125" i="6"/>
  <c r="AM126" i="6"/>
  <c r="AM127" i="6"/>
  <c r="AM129" i="6"/>
  <c r="AM130" i="6"/>
  <c r="AM131" i="6"/>
  <c r="AM138" i="6"/>
  <c r="AM139" i="6"/>
  <c r="AM141" i="6"/>
  <c r="AM142" i="6"/>
  <c r="AM143" i="6"/>
  <c r="AM144" i="6"/>
  <c r="AM145" i="6"/>
  <c r="AM146" i="6"/>
  <c r="AM147" i="6"/>
  <c r="AM149" i="6"/>
  <c r="AM150" i="6"/>
  <c r="AM151" i="6"/>
  <c r="AM152" i="6"/>
  <c r="AM153" i="6"/>
  <c r="AM154" i="6"/>
  <c r="AM157" i="6"/>
  <c r="AM162" i="6"/>
  <c r="AM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L67" i="20"/>
  <c r="AM69" i="20"/>
  <c r="AM70" i="20"/>
  <c r="AM72" i="20"/>
  <c r="AM73" i="20"/>
  <c r="AM74" i="20"/>
  <c r="AM83" i="20"/>
  <c r="AM84" i="20"/>
  <c r="AM85" i="20"/>
  <c r="AM87" i="20"/>
  <c r="AM88" i="20"/>
  <c r="AM89" i="20"/>
  <c r="AM90" i="20"/>
  <c r="AM92" i="20"/>
  <c r="AM93" i="20"/>
  <c r="AM94" i="20"/>
  <c r="AM98" i="20"/>
  <c r="AM99" i="20"/>
  <c r="AM100" i="20"/>
  <c r="AM101" i="20"/>
  <c r="AM102" i="20"/>
  <c r="AM103" i="20"/>
  <c r="AM104" i="20"/>
  <c r="AL122" i="20"/>
  <c r="AM125" i="20"/>
  <c r="AM126" i="20"/>
  <c r="AM129" i="20"/>
  <c r="AM130" i="20"/>
  <c r="AM131" i="20"/>
  <c r="AL25" i="20"/>
  <c r="AM137" i="20"/>
  <c r="AM139" i="20"/>
  <c r="AM140" i="20"/>
  <c r="AM141" i="20"/>
  <c r="AM143" i="20"/>
  <c r="AM145" i="20"/>
  <c r="AM146" i="20"/>
  <c r="AM147" i="20"/>
  <c r="AM148" i="20"/>
  <c r="AM149" i="20"/>
  <c r="AM150" i="20"/>
  <c r="AM151" i="20"/>
  <c r="AM152" i="20"/>
  <c r="AM153" i="20"/>
  <c r="AM155" i="20"/>
  <c r="AM156" i="20"/>
  <c r="AM157" i="20"/>
  <c r="AM158" i="20"/>
  <c r="AM159" i="20"/>
  <c r="AM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L67" i="7"/>
  <c r="AM69" i="7"/>
  <c r="AM70" i="7"/>
  <c r="AM71" i="7"/>
  <c r="AM72" i="7"/>
  <c r="AM73" i="7"/>
  <c r="AM85" i="7"/>
  <c r="AM87" i="7"/>
  <c r="AM88" i="7"/>
  <c r="AM89" i="7"/>
  <c r="AM90" i="7"/>
  <c r="AM91" i="7"/>
  <c r="AM93" i="7"/>
  <c r="AM96" i="7"/>
  <c r="AM100" i="7"/>
  <c r="AM103" i="7"/>
  <c r="AM104" i="7"/>
  <c r="AM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L122" i="7"/>
  <c r="AM124" i="7"/>
  <c r="AM125" i="7"/>
  <c r="AM126" i="7"/>
  <c r="AM128" i="7"/>
  <c r="AM130" i="7"/>
  <c r="AM131" i="7"/>
  <c r="AL22" i="7"/>
  <c r="AL25" i="7"/>
  <c r="AM136" i="7"/>
  <c r="AM137" i="7"/>
  <c r="AM138" i="7"/>
  <c r="AM139" i="7"/>
  <c r="AM140" i="7"/>
  <c r="AM142" i="7"/>
  <c r="AM143" i="7"/>
  <c r="AM146" i="7"/>
  <c r="AM147" i="7"/>
  <c r="AM148" i="7"/>
  <c r="AM149" i="7"/>
  <c r="AM150" i="7"/>
  <c r="AM151" i="7"/>
  <c r="AM152" i="7"/>
  <c r="AM153" i="7"/>
  <c r="AM154" i="7"/>
  <c r="AM156" i="7"/>
  <c r="AM157" i="7"/>
  <c r="AM158" i="7"/>
  <c r="AM159" i="7"/>
  <c r="AM161" i="7"/>
  <c r="AM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L67" i="8"/>
  <c r="AM69" i="8"/>
  <c r="AM70" i="8"/>
  <c r="AM71" i="8"/>
  <c r="AM72" i="8"/>
  <c r="AM73" i="8"/>
  <c r="AM84" i="8"/>
  <c r="AM87" i="8"/>
  <c r="AM89" i="8"/>
  <c r="AM90" i="8"/>
  <c r="AM94" i="8"/>
  <c r="AM96" i="8"/>
  <c r="AM99" i="8"/>
  <c r="AM100" i="8"/>
  <c r="AM101" i="8"/>
  <c r="AM102" i="8"/>
  <c r="AM103" i="8"/>
  <c r="AM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L122" i="8"/>
  <c r="AM124" i="8"/>
  <c r="AM126" i="8"/>
  <c r="AM128" i="8"/>
  <c r="AM129" i="8"/>
  <c r="AM130" i="8"/>
  <c r="AM131" i="8"/>
  <c r="AM137" i="8"/>
  <c r="AM138" i="8"/>
  <c r="AM139" i="8"/>
  <c r="AM140" i="8"/>
  <c r="AM141" i="8"/>
  <c r="AM142" i="8"/>
  <c r="AM143" i="8"/>
  <c r="AM144" i="8"/>
  <c r="AM146" i="8"/>
  <c r="AM147" i="8"/>
  <c r="AM148" i="8"/>
  <c r="AM150" i="8"/>
  <c r="AM151" i="8"/>
  <c r="AM152" i="8"/>
  <c r="AM154" i="8"/>
  <c r="AM155" i="8"/>
  <c r="AM156" i="8"/>
  <c r="AM158" i="8"/>
  <c r="AM160" i="8"/>
  <c r="AM162" i="8"/>
  <c r="AM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L67" i="17"/>
  <c r="AM69" i="17"/>
  <c r="AM70" i="17"/>
  <c r="AM71" i="17"/>
  <c r="AM72" i="17"/>
  <c r="AM73" i="17"/>
  <c r="AM74" i="17"/>
  <c r="AM75" i="17"/>
  <c r="AM83" i="17"/>
  <c r="AM84" i="17"/>
  <c r="AM88" i="17"/>
  <c r="AM90" i="17"/>
  <c r="AM93" i="17"/>
  <c r="AM94" i="17"/>
  <c r="AM98" i="17"/>
  <c r="AM99" i="17"/>
  <c r="AM100" i="17"/>
  <c r="AM101" i="17"/>
  <c r="AM102" i="17"/>
  <c r="AM103" i="17"/>
  <c r="AM104" i="17"/>
  <c r="AM105" i="17"/>
  <c r="AM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L122" i="17"/>
  <c r="AM127" i="17"/>
  <c r="AM128" i="17"/>
  <c r="AM129" i="17"/>
  <c r="AM130" i="17"/>
  <c r="AM131" i="17"/>
  <c r="AM136" i="17"/>
  <c r="AM137" i="17"/>
  <c r="AM138" i="17"/>
  <c r="AM139" i="17"/>
  <c r="AM140" i="17"/>
  <c r="AM141" i="17"/>
  <c r="AM142" i="17"/>
  <c r="AM144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60" i="17"/>
  <c r="AM161" i="17"/>
  <c r="AM162" i="17"/>
  <c r="AM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L67" i="9"/>
  <c r="AM70" i="9"/>
  <c r="AM71" i="9"/>
  <c r="AM72" i="9"/>
  <c r="AM73" i="9"/>
  <c r="AM75" i="9"/>
  <c r="AM83" i="9"/>
  <c r="AM84" i="9"/>
  <c r="AM88" i="9"/>
  <c r="AM90" i="9"/>
  <c r="AM93" i="9"/>
  <c r="AM94" i="9"/>
  <c r="AM96" i="9"/>
  <c r="AM97" i="9"/>
  <c r="AM99" i="9"/>
  <c r="AM101" i="9"/>
  <c r="AM102" i="9"/>
  <c r="AM104" i="9"/>
  <c r="AM105" i="9"/>
  <c r="AM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L122" i="9"/>
  <c r="AM124" i="9"/>
  <c r="AM125" i="9"/>
  <c r="AM126" i="9"/>
  <c r="AM127" i="9"/>
  <c r="AM128" i="9"/>
  <c r="AM129" i="9"/>
  <c r="AM130" i="9"/>
  <c r="AM131" i="9"/>
  <c r="AM136" i="9"/>
  <c r="AM137" i="9"/>
  <c r="AM138" i="9"/>
  <c r="AM139" i="9"/>
  <c r="AM140" i="9"/>
  <c r="AM141" i="9"/>
  <c r="AM142" i="9"/>
  <c r="AM143" i="9"/>
  <c r="AM144" i="9"/>
  <c r="AM146" i="9"/>
  <c r="AM147" i="9"/>
  <c r="AM148" i="9"/>
  <c r="AM149" i="9"/>
  <c r="AM150" i="9"/>
  <c r="AM151" i="9"/>
  <c r="AM152" i="9"/>
  <c r="AM153" i="9"/>
  <c r="AM154" i="9"/>
  <c r="AM155" i="9"/>
  <c r="AM157" i="9"/>
  <c r="AM158" i="9"/>
  <c r="AM159" i="9"/>
  <c r="AM160" i="9"/>
  <c r="AM161" i="9"/>
  <c r="AM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L67" i="10"/>
  <c r="AM70" i="10"/>
  <c r="AM71" i="10"/>
  <c r="AM72" i="10"/>
  <c r="AM73" i="10"/>
  <c r="AM74" i="10"/>
  <c r="AM75" i="10"/>
  <c r="AM83" i="10"/>
  <c r="AM84" i="10"/>
  <c r="AM85" i="10"/>
  <c r="AM88" i="10"/>
  <c r="AM89" i="10"/>
  <c r="AM90" i="10"/>
  <c r="AM93" i="10"/>
  <c r="AM98" i="10"/>
  <c r="AM99" i="10"/>
  <c r="AM100" i="10"/>
  <c r="AM101" i="10"/>
  <c r="AM104" i="10"/>
  <c r="AM106" i="10"/>
  <c r="AM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L122" i="10"/>
  <c r="AM124" i="10"/>
  <c r="AM125" i="10"/>
  <c r="AM126" i="10"/>
  <c r="AM127" i="10"/>
  <c r="AM128" i="10"/>
  <c r="AM129" i="10"/>
  <c r="AM130" i="10"/>
  <c r="AM131" i="10"/>
  <c r="AM136" i="10"/>
  <c r="AM137" i="10"/>
  <c r="AM140" i="10"/>
  <c r="AM141" i="10"/>
  <c r="AM142" i="10"/>
  <c r="AM144" i="10"/>
  <c r="AM146" i="10"/>
  <c r="AM147" i="10"/>
  <c r="AM148" i="10"/>
  <c r="AM149" i="10"/>
  <c r="AM150" i="10"/>
  <c r="AM151" i="10"/>
  <c r="AM152" i="10"/>
  <c r="AM153" i="10"/>
  <c r="AM155" i="10"/>
  <c r="AM157" i="10"/>
  <c r="AM158" i="10"/>
  <c r="AM159" i="10"/>
  <c r="AM160" i="10"/>
  <c r="AM161" i="10"/>
  <c r="AM162" i="10"/>
  <c r="AM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L67" i="11"/>
  <c r="AM69" i="11"/>
  <c r="AM70" i="11"/>
  <c r="AM71" i="11"/>
  <c r="AM72" i="11"/>
  <c r="AM73" i="11"/>
  <c r="AM74" i="11"/>
  <c r="AM83" i="11"/>
  <c r="AM84" i="11"/>
  <c r="AM85" i="11"/>
  <c r="AM87" i="11"/>
  <c r="AM88" i="11"/>
  <c r="AM89" i="11"/>
  <c r="AM90" i="11"/>
  <c r="AM91" i="11"/>
  <c r="AM93" i="11"/>
  <c r="AM94" i="11"/>
  <c r="AM97" i="11"/>
  <c r="AM98" i="11"/>
  <c r="AM99" i="11"/>
  <c r="AM100" i="11"/>
  <c r="AM101" i="11"/>
  <c r="AM102" i="11"/>
  <c r="AM103" i="11"/>
  <c r="AM104" i="11"/>
  <c r="AM105" i="11"/>
  <c r="AM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L122" i="11"/>
  <c r="AM126" i="11"/>
  <c r="AM127" i="11"/>
  <c r="AM128" i="11"/>
  <c r="AM129" i="11"/>
  <c r="AM130" i="11"/>
  <c r="AM131" i="11"/>
  <c r="AM136" i="11"/>
  <c r="AM137" i="11"/>
  <c r="AM139" i="11"/>
  <c r="AM140" i="11"/>
  <c r="AM141" i="11"/>
  <c r="AM142" i="11"/>
  <c r="AM143" i="11"/>
  <c r="AM144" i="11"/>
  <c r="AM147" i="11"/>
  <c r="AM148" i="11"/>
  <c r="AM149" i="11"/>
  <c r="AM150" i="11"/>
  <c r="AM151" i="11"/>
  <c r="AM152" i="11"/>
  <c r="AM153" i="11"/>
  <c r="AM156" i="11"/>
  <c r="AM157" i="11"/>
  <c r="AM158" i="11"/>
  <c r="AM160" i="11"/>
  <c r="AM161" i="11"/>
  <c r="AM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L67" i="12"/>
  <c r="AM69" i="12"/>
  <c r="AM71" i="12"/>
  <c r="AM73" i="12"/>
  <c r="AM74" i="12"/>
  <c r="AM75" i="12"/>
  <c r="AM83" i="12"/>
  <c r="AM84" i="12"/>
  <c r="AM85" i="12"/>
  <c r="AM87" i="12"/>
  <c r="AM93" i="12"/>
  <c r="AM96" i="12"/>
  <c r="AM97" i="12"/>
  <c r="AM99" i="12"/>
  <c r="AM100" i="12"/>
  <c r="AM101" i="12"/>
  <c r="AM102" i="12"/>
  <c r="AM105" i="12"/>
  <c r="AM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L122" i="12"/>
  <c r="AM127" i="12"/>
  <c r="AM128" i="12"/>
  <c r="AM129" i="12"/>
  <c r="AM131" i="12"/>
  <c r="AM136" i="12"/>
  <c r="AM137" i="12"/>
  <c r="AM138" i="12"/>
  <c r="AM139" i="12"/>
  <c r="AM140" i="12"/>
  <c r="AM141" i="12"/>
  <c r="AM143" i="12"/>
  <c r="AM144" i="12"/>
  <c r="AM145" i="12"/>
  <c r="AM146" i="12"/>
  <c r="AM147" i="12"/>
  <c r="AM148" i="12"/>
  <c r="AM149" i="12"/>
  <c r="AM150" i="12"/>
  <c r="AM151" i="12"/>
  <c r="AM153" i="12"/>
  <c r="AM154" i="12"/>
  <c r="AM158" i="12"/>
  <c r="AM159" i="12"/>
  <c r="AM160" i="12"/>
  <c r="AM162" i="12"/>
  <c r="AM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M67" i="13"/>
  <c r="AM70" i="13"/>
  <c r="AM73" i="13"/>
  <c r="AM74" i="13"/>
  <c r="AM83" i="13"/>
  <c r="AM84" i="13"/>
  <c r="AM85" i="13"/>
  <c r="AM87" i="13"/>
  <c r="AM88" i="13"/>
  <c r="AM91" i="13"/>
  <c r="AM93" i="13"/>
  <c r="AM94" i="13"/>
  <c r="AM95" i="13"/>
  <c r="AM97" i="13"/>
  <c r="AM99" i="13"/>
  <c r="AM100" i="13"/>
  <c r="AM101" i="13"/>
  <c r="AM102" i="13"/>
  <c r="AM103" i="13"/>
  <c r="AM104" i="13"/>
  <c r="AM105" i="13"/>
  <c r="AM107" i="13"/>
  <c r="AM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L122" i="13"/>
  <c r="AM126" i="13"/>
  <c r="AM127" i="13"/>
  <c r="AM128" i="13"/>
  <c r="AM129" i="13"/>
  <c r="AM130" i="13"/>
  <c r="AM131" i="13"/>
  <c r="AL22" i="13"/>
  <c r="AM137" i="13"/>
  <c r="AM138" i="13"/>
  <c r="AM139" i="13"/>
  <c r="AM141" i="13"/>
  <c r="AM144" i="13"/>
  <c r="AM145" i="13"/>
  <c r="AM146" i="13"/>
  <c r="AM147" i="13"/>
  <c r="AM149" i="13"/>
  <c r="AM151" i="13"/>
  <c r="AM153" i="13"/>
  <c r="AM154" i="13"/>
  <c r="AM158" i="13"/>
  <c r="AM160" i="13"/>
  <c r="AM161" i="13"/>
  <c r="AM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L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L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L14" i="16"/>
  <c r="AM124" i="16"/>
  <c r="AM122" i="17"/>
  <c r="AM130" i="3"/>
  <c r="A111" i="7"/>
  <c r="A166" i="7"/>
  <c r="AM123" i="3"/>
  <c r="AL26" i="5"/>
  <c r="AM122" i="20"/>
  <c r="AM156" i="6"/>
  <c r="AM138" i="3"/>
  <c r="AM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M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M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M162" i="11"/>
  <c r="AA12" i="2"/>
  <c r="G34" i="2"/>
  <c r="AD46" i="2"/>
  <c r="F46" i="2"/>
  <c r="O43" i="2"/>
  <c r="W28" i="2"/>
  <c r="K28" i="2"/>
  <c r="D100" i="18"/>
  <c r="D101" i="18"/>
  <c r="AM122" i="6"/>
  <c r="AM124" i="4"/>
  <c r="D67" i="18"/>
  <c r="AM123" i="4"/>
  <c r="D107" i="18"/>
  <c r="D112" i="18"/>
  <c r="D71" i="18"/>
  <c r="D102" i="18"/>
  <c r="AM145" i="8"/>
  <c r="D58" i="18"/>
  <c r="AM138" i="11"/>
  <c r="D109" i="18"/>
  <c r="D69" i="18"/>
  <c r="D64" i="18"/>
  <c r="AM161" i="8"/>
  <c r="D104" i="18"/>
  <c r="AM124" i="5"/>
  <c r="D123" i="18"/>
  <c r="D66" i="18"/>
  <c r="D68" i="18"/>
  <c r="AM144" i="5"/>
  <c r="AM141" i="4"/>
  <c r="D57" i="18"/>
  <c r="AM154" i="11"/>
  <c r="D108" i="18"/>
  <c r="D113" i="18"/>
  <c r="AM141" i="7"/>
  <c r="D103" i="18"/>
  <c r="D61" i="18"/>
  <c r="D63" i="18"/>
  <c r="AM145" i="3"/>
  <c r="AM127" i="8"/>
  <c r="AM131" i="16"/>
  <c r="E34" i="2"/>
  <c r="X48" i="2"/>
  <c r="AM148" i="6"/>
  <c r="D77" i="18"/>
  <c r="D79" i="18"/>
  <c r="AM154" i="3"/>
  <c r="AM143" i="15"/>
  <c r="D83" i="18"/>
  <c r="D129" i="18"/>
  <c r="AC30" i="2"/>
  <c r="K20" i="2"/>
  <c r="N19" i="2"/>
  <c r="T17" i="2"/>
  <c r="P15" i="2"/>
  <c r="D15" i="2"/>
  <c r="K13" i="2"/>
  <c r="AL15" i="20"/>
  <c r="D75" i="18"/>
  <c r="AM131" i="4"/>
  <c r="AM153" i="3"/>
  <c r="D125" i="18"/>
  <c r="AM152" i="15"/>
  <c r="E41" i="2"/>
  <c r="G49" i="2"/>
  <c r="D35" i="2"/>
  <c r="F21" i="2"/>
  <c r="D18" i="2"/>
  <c r="AM151" i="15"/>
  <c r="AM142" i="16"/>
  <c r="AM128" i="16"/>
  <c r="D86" i="18"/>
  <c r="R49" i="2"/>
  <c r="AA35" i="2"/>
  <c r="O35" i="2"/>
  <c r="X19" i="2"/>
  <c r="L19" i="2"/>
  <c r="V16" i="2"/>
  <c r="AM152" i="5"/>
  <c r="AM151" i="4"/>
  <c r="AM163" i="3"/>
  <c r="AM127" i="3"/>
  <c r="D82" i="18"/>
  <c r="E29" i="2"/>
  <c r="L39" i="2"/>
  <c r="O38" i="2"/>
  <c r="W39" i="2"/>
  <c r="O21" i="2"/>
  <c r="AM150" i="5"/>
  <c r="D121" i="18"/>
  <c r="AM149" i="4"/>
  <c r="AM139" i="3"/>
  <c r="D128" i="18"/>
  <c r="E40" i="2"/>
  <c r="S40" i="2"/>
  <c r="M38" i="2"/>
  <c r="Z21" i="2"/>
  <c r="D72" i="18"/>
  <c r="D119" i="18"/>
  <c r="AM160" i="5"/>
  <c r="AM148" i="4"/>
  <c r="D124" i="18"/>
  <c r="AM159" i="16"/>
  <c r="E32" i="2"/>
  <c r="K30" i="2"/>
  <c r="L53" i="2"/>
  <c r="S51" i="2"/>
  <c r="G51" i="2"/>
  <c r="H36" i="2"/>
  <c r="D78" i="18"/>
  <c r="AM159" i="4"/>
  <c r="AM126" i="4"/>
  <c r="D80" i="18"/>
  <c r="AM137" i="3"/>
  <c r="D84" i="18"/>
  <c r="AM158" i="16"/>
  <c r="D85" i="18"/>
  <c r="V45" i="2"/>
  <c r="O36" i="2"/>
  <c r="G31" i="2"/>
  <c r="Y29" i="2"/>
  <c r="W26" i="2"/>
  <c r="AC15" i="2"/>
  <c r="Z30" i="2"/>
  <c r="N30" i="2"/>
  <c r="AB13" i="2"/>
  <c r="P13" i="2"/>
  <c r="AM128" i="6"/>
  <c r="AM158" i="5"/>
  <c r="AM136" i="5"/>
  <c r="AM147" i="3"/>
  <c r="D81" i="18"/>
  <c r="AM125" i="15"/>
  <c r="AM147" i="16"/>
  <c r="W52" i="2"/>
  <c r="J45" i="2"/>
  <c r="S42" i="2"/>
  <c r="Y16" i="2"/>
  <c r="E15" i="2"/>
  <c r="X45" i="2"/>
  <c r="U42" i="2"/>
  <c r="X41" i="2"/>
  <c r="J27" i="2"/>
  <c r="N26" i="2"/>
  <c r="E16" i="2"/>
  <c r="AM160" i="6"/>
  <c r="AM140" i="6"/>
  <c r="AM157" i="4"/>
  <c r="D122" i="18"/>
  <c r="AM146" i="3"/>
  <c r="AM136" i="15"/>
  <c r="U41" i="2"/>
  <c r="J37" i="2"/>
  <c r="D51" i="2"/>
  <c r="AC19" i="2"/>
  <c r="D126" i="18"/>
  <c r="E42" i="2"/>
  <c r="D19" i="2"/>
  <c r="S18" i="2"/>
  <c r="G18" i="2"/>
  <c r="AL32" i="4"/>
  <c r="AM136" i="6"/>
  <c r="AL13" i="17"/>
  <c r="L50" i="2"/>
  <c r="P18" i="2"/>
  <c r="AC48" i="2"/>
  <c r="AB21" i="2"/>
  <c r="AM155" i="3"/>
  <c r="J49" i="2"/>
  <c r="AL48" i="4"/>
  <c r="AM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M146" i="11"/>
  <c r="AM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L34" i="5"/>
  <c r="AH10" i="13" l="1"/>
  <c r="C36" i="18"/>
  <c r="X27" i="18"/>
  <c r="A166" i="4"/>
  <c r="AH10" i="7"/>
  <c r="AH10" i="3"/>
  <c r="AL16" i="16"/>
  <c r="AM16" i="16" s="1"/>
  <c r="AL48" i="20"/>
  <c r="AM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L120" i="15"/>
  <c r="AL119" i="11"/>
  <c r="AL64" i="10"/>
  <c r="AM64" i="10" s="1"/>
  <c r="AL120" i="20"/>
  <c r="AL120" i="8"/>
  <c r="AL36" i="15"/>
  <c r="AL28" i="15"/>
  <c r="AM28" i="15" s="1"/>
  <c r="AL49" i="3"/>
  <c r="AL32" i="3"/>
  <c r="AL14" i="13"/>
  <c r="AM14" i="13" s="1"/>
  <c r="AL120" i="10"/>
  <c r="AL119" i="8"/>
  <c r="AM119" i="8" s="1"/>
  <c r="AL65" i="7"/>
  <c r="AM65" i="7" s="1"/>
  <c r="AL64" i="4"/>
  <c r="AK79" i="18" s="1"/>
  <c r="AL65" i="3"/>
  <c r="AK82" i="18" s="1"/>
  <c r="AL65" i="9"/>
  <c r="AK66" i="18" s="1"/>
  <c r="AL64" i="5"/>
  <c r="AK77" i="18" s="1"/>
  <c r="AL119" i="20"/>
  <c r="AL119" i="15"/>
  <c r="AL65" i="14"/>
  <c r="AL120" i="13"/>
  <c r="AL45" i="11"/>
  <c r="AL119" i="10"/>
  <c r="AK106" i="18" s="1"/>
  <c r="AL106" i="18" s="1"/>
  <c r="AL16" i="17"/>
  <c r="AL64" i="7"/>
  <c r="AM64" i="7" s="1"/>
  <c r="AL120" i="6"/>
  <c r="AL120" i="5"/>
  <c r="AK121" i="18" s="1"/>
  <c r="AL64" i="3"/>
  <c r="AL120" i="16"/>
  <c r="AL65" i="12"/>
  <c r="AL64" i="16"/>
  <c r="AL64" i="12"/>
  <c r="AK59" i="18" s="1"/>
  <c r="AL64" i="9"/>
  <c r="AK65" i="18" s="1"/>
  <c r="AL65" i="18" s="1"/>
  <c r="AL65" i="4"/>
  <c r="AK80" i="18" s="1"/>
  <c r="AL80" i="18" s="1"/>
  <c r="AL64" i="14"/>
  <c r="AK55" i="18" s="1"/>
  <c r="AL119" i="13"/>
  <c r="AL120" i="12"/>
  <c r="AL65" i="11"/>
  <c r="AM65" i="11" s="1"/>
  <c r="AL120" i="9"/>
  <c r="AL65" i="17"/>
  <c r="AM65" i="17" s="1"/>
  <c r="AL120" i="7"/>
  <c r="AL119" i="6"/>
  <c r="AL119" i="5"/>
  <c r="AM119" i="5" s="1"/>
  <c r="AL119" i="16"/>
  <c r="AK128" i="18" s="1"/>
  <c r="AL128" i="18" s="1"/>
  <c r="AL64" i="11"/>
  <c r="AK61" i="18" s="1"/>
  <c r="AL61" i="18" s="1"/>
  <c r="AL119" i="9"/>
  <c r="AL64" i="17"/>
  <c r="AM64" i="17" s="1"/>
  <c r="AL65" i="8"/>
  <c r="AL119" i="7"/>
  <c r="AM119" i="7" s="1"/>
  <c r="AL65" i="15"/>
  <c r="AK84" i="18" s="1"/>
  <c r="AL120" i="14"/>
  <c r="AM120" i="14" s="1"/>
  <c r="AL119" i="14"/>
  <c r="AK98" i="18" s="1"/>
  <c r="AL98" i="18" s="1"/>
  <c r="AL64" i="13"/>
  <c r="AK57" i="18" s="1"/>
  <c r="AL120" i="17"/>
  <c r="AL64" i="8"/>
  <c r="AK69" i="18" s="1"/>
  <c r="AL65" i="20"/>
  <c r="AK74" i="18" s="1"/>
  <c r="AL74" i="18" s="1"/>
  <c r="AL65" i="6"/>
  <c r="AM65" i="6" s="1"/>
  <c r="AL120" i="4"/>
  <c r="AK123" i="18" s="1"/>
  <c r="AL123" i="18" s="1"/>
  <c r="AL120" i="3"/>
  <c r="AL64" i="15"/>
  <c r="AM64" i="15" s="1"/>
  <c r="AL119" i="12"/>
  <c r="AL65" i="13"/>
  <c r="AK58" i="18" s="1"/>
  <c r="AL120" i="11"/>
  <c r="AL65" i="10"/>
  <c r="AK64" i="18" s="1"/>
  <c r="AL119" i="17"/>
  <c r="AL14" i="20"/>
  <c r="AM14" i="20" s="1"/>
  <c r="AL64" i="20"/>
  <c r="AK73" i="18" s="1"/>
  <c r="AL73" i="18" s="1"/>
  <c r="AL64" i="6"/>
  <c r="AK75" i="18" s="1"/>
  <c r="AL65" i="5"/>
  <c r="AK78" i="18" s="1"/>
  <c r="AL78" i="18" s="1"/>
  <c r="AL119" i="4"/>
  <c r="AL119" i="3"/>
  <c r="AL65" i="16"/>
  <c r="AM65" i="16" s="1"/>
  <c r="AA20" i="18"/>
  <c r="S20" i="18"/>
  <c r="K20" i="18"/>
  <c r="P24" i="18"/>
  <c r="AL96" i="2"/>
  <c r="AL76" i="2"/>
  <c r="AM76" i="2" s="1"/>
  <c r="K25" i="18"/>
  <c r="AM126" i="16"/>
  <c r="AL39" i="3"/>
  <c r="AL17" i="7"/>
  <c r="AM17" i="7" s="1"/>
  <c r="AL126" i="2"/>
  <c r="AM126" i="2" s="1"/>
  <c r="AL105" i="2"/>
  <c r="AL97" i="2"/>
  <c r="AL81" i="2"/>
  <c r="AL69" i="2"/>
  <c r="AM69" i="2" s="1"/>
  <c r="AM155" i="11"/>
  <c r="AM140" i="3"/>
  <c r="AL38" i="8"/>
  <c r="AM38" i="8" s="1"/>
  <c r="AM122" i="8"/>
  <c r="AM67" i="5"/>
  <c r="AM120" i="15"/>
  <c r="AM123" i="13"/>
  <c r="AM67" i="7"/>
  <c r="AM68" i="4"/>
  <c r="AM122" i="15"/>
  <c r="A166" i="9"/>
  <c r="AL160" i="2"/>
  <c r="AM160" i="2" s="1"/>
  <c r="AM152" i="14"/>
  <c r="AL152" i="2"/>
  <c r="AL144" i="2"/>
  <c r="AL136" i="2"/>
  <c r="AM136" i="2" s="1"/>
  <c r="AM124" i="14"/>
  <c r="AL124" i="2"/>
  <c r="AM103" i="14"/>
  <c r="AL103" i="2"/>
  <c r="AM103" i="2" s="1"/>
  <c r="AM95" i="14"/>
  <c r="AL95" i="2"/>
  <c r="AM87" i="14"/>
  <c r="AL87" i="2"/>
  <c r="AM87" i="2" s="1"/>
  <c r="AL75" i="2"/>
  <c r="AM75" i="2" s="1"/>
  <c r="AM67" i="14"/>
  <c r="AL67" i="2"/>
  <c r="AM68" i="11"/>
  <c r="V21" i="18"/>
  <c r="N21" i="18"/>
  <c r="F21" i="18"/>
  <c r="AM123" i="9"/>
  <c r="AM68" i="17"/>
  <c r="AM123" i="7"/>
  <c r="AM68" i="3"/>
  <c r="AB42" i="18"/>
  <c r="A111" i="20"/>
  <c r="AL38" i="3"/>
  <c r="AL38" i="6"/>
  <c r="AM38" i="6" s="1"/>
  <c r="AL159" i="2"/>
  <c r="AM151" i="14"/>
  <c r="AL151" i="2"/>
  <c r="AL143" i="2"/>
  <c r="AL131" i="2"/>
  <c r="AM131" i="2" s="1"/>
  <c r="AM123" i="14"/>
  <c r="AL123" i="2"/>
  <c r="AM102" i="14"/>
  <c r="AL102" i="2"/>
  <c r="AM94" i="14"/>
  <c r="AL94" i="2"/>
  <c r="AM94" i="2" s="1"/>
  <c r="AM86" i="14"/>
  <c r="AL86" i="2"/>
  <c r="AM74" i="14"/>
  <c r="AL74" i="2"/>
  <c r="AM67" i="11"/>
  <c r="AC21" i="18"/>
  <c r="E21" i="18"/>
  <c r="AM122" i="9"/>
  <c r="AM67" i="17"/>
  <c r="AM122" i="7"/>
  <c r="C28" i="18"/>
  <c r="AM123" i="6"/>
  <c r="AM123" i="5"/>
  <c r="H35" i="18"/>
  <c r="AM67" i="3"/>
  <c r="AM123" i="16"/>
  <c r="AM154" i="14"/>
  <c r="AL154" i="2"/>
  <c r="AM154" i="2" s="1"/>
  <c r="AM138" i="14"/>
  <c r="AL138" i="2"/>
  <c r="AM161" i="14"/>
  <c r="AL161" i="2"/>
  <c r="AM161" i="2" s="1"/>
  <c r="AL145" i="2"/>
  <c r="AM137" i="14"/>
  <c r="AL137" i="2"/>
  <c r="AM137" i="2" s="1"/>
  <c r="AM104" i="14"/>
  <c r="AL104" i="2"/>
  <c r="AM104" i="2" s="1"/>
  <c r="AM88" i="14"/>
  <c r="AL88" i="2"/>
  <c r="AM158" i="14"/>
  <c r="AL158" i="2"/>
  <c r="AM150" i="14"/>
  <c r="AL150" i="2"/>
  <c r="AM150" i="2" s="1"/>
  <c r="AM142" i="14"/>
  <c r="AL142" i="2"/>
  <c r="AM142" i="2" s="1"/>
  <c r="AM130" i="14"/>
  <c r="AL130" i="2"/>
  <c r="AM122" i="14"/>
  <c r="AL122" i="2"/>
  <c r="AL101" i="2"/>
  <c r="AM93" i="14"/>
  <c r="AL93" i="2"/>
  <c r="AL85" i="2"/>
  <c r="AL73" i="2"/>
  <c r="AM69" i="13"/>
  <c r="AM123" i="17"/>
  <c r="AM68" i="20"/>
  <c r="AM122" i="5"/>
  <c r="AM122" i="16"/>
  <c r="AM153" i="14"/>
  <c r="AL153" i="2"/>
  <c r="AM153" i="2" s="1"/>
  <c r="AL125" i="2"/>
  <c r="AM68" i="14"/>
  <c r="AL68" i="2"/>
  <c r="AM68" i="2" s="1"/>
  <c r="AM157" i="14"/>
  <c r="AL157" i="2"/>
  <c r="AL149" i="2"/>
  <c r="AM141" i="14"/>
  <c r="AL141" i="2"/>
  <c r="AM141" i="2" s="1"/>
  <c r="AL129" i="2"/>
  <c r="AM129" i="2" s="1"/>
  <c r="AL108" i="2"/>
  <c r="AL100" i="2"/>
  <c r="AM100" i="2" s="1"/>
  <c r="AL92" i="2"/>
  <c r="AM84" i="14"/>
  <c r="AL84" i="2"/>
  <c r="AM84" i="2" s="1"/>
  <c r="AM72" i="14"/>
  <c r="AL72" i="2"/>
  <c r="AM72" i="2" s="1"/>
  <c r="AM68" i="13"/>
  <c r="AL13" i="11"/>
  <c r="AM68" i="10"/>
  <c r="AL46" i="9"/>
  <c r="AL14" i="3"/>
  <c r="AM68" i="15"/>
  <c r="A166" i="16"/>
  <c r="AL15" i="7"/>
  <c r="AM15" i="7" s="1"/>
  <c r="A166" i="5"/>
  <c r="AM156" i="14"/>
  <c r="AL156" i="2"/>
  <c r="AM156" i="2" s="1"/>
  <c r="AM148" i="14"/>
  <c r="AL148" i="2"/>
  <c r="AM148" i="2" s="1"/>
  <c r="AM140" i="14"/>
  <c r="AL140" i="2"/>
  <c r="AM140" i="2" s="1"/>
  <c r="AM128" i="14"/>
  <c r="AL128" i="2"/>
  <c r="AL107" i="2"/>
  <c r="AM99" i="14"/>
  <c r="AL99" i="2"/>
  <c r="AL91" i="2"/>
  <c r="AL83" i="2"/>
  <c r="AL71" i="2"/>
  <c r="AM71" i="2" s="1"/>
  <c r="AM68" i="12"/>
  <c r="AM123" i="20"/>
  <c r="AL46" i="6"/>
  <c r="AM46" i="6" s="1"/>
  <c r="AM162" i="14"/>
  <c r="AL162" i="2"/>
  <c r="AM162" i="2" s="1"/>
  <c r="AM146" i="14"/>
  <c r="AL146" i="2"/>
  <c r="AM146" i="2" s="1"/>
  <c r="AM89" i="14"/>
  <c r="AL89" i="2"/>
  <c r="AM122" i="10"/>
  <c r="AL18" i="6"/>
  <c r="AM18" i="6" s="1"/>
  <c r="AM163" i="14"/>
  <c r="AL163" i="2"/>
  <c r="AL155" i="2"/>
  <c r="AM155" i="2" s="1"/>
  <c r="AL147" i="2"/>
  <c r="AM147" i="2" s="1"/>
  <c r="AL139" i="2"/>
  <c r="AM127" i="14"/>
  <c r="AL127" i="2"/>
  <c r="AM127" i="2" s="1"/>
  <c r="AM106" i="14"/>
  <c r="AL106" i="2"/>
  <c r="AM98" i="14"/>
  <c r="AL98" i="2"/>
  <c r="AM98" i="2" s="1"/>
  <c r="AM90" i="14"/>
  <c r="AL90" i="2"/>
  <c r="AM90" i="2" s="1"/>
  <c r="AL82" i="2"/>
  <c r="AM70" i="14"/>
  <c r="AL70" i="2"/>
  <c r="AL15" i="2" s="1"/>
  <c r="AM67" i="12"/>
  <c r="AM67" i="9"/>
  <c r="AM123" i="8"/>
  <c r="AM67" i="6"/>
  <c r="AM122" i="4"/>
  <c r="AM68" i="16"/>
  <c r="AD25" i="2"/>
  <c r="AD22" i="2"/>
  <c r="X32" i="18"/>
  <c r="S34" i="18"/>
  <c r="X28" i="18"/>
  <c r="N35" i="18"/>
  <c r="AL32" i="16"/>
  <c r="AM137" i="15"/>
  <c r="AL35" i="15"/>
  <c r="AM35" i="15" s="1"/>
  <c r="A111" i="15"/>
  <c r="AL25" i="17"/>
  <c r="AM25" i="17" s="1"/>
  <c r="AL25" i="3"/>
  <c r="AL25" i="10"/>
  <c r="AM25" i="10" s="1"/>
  <c r="AL22" i="3"/>
  <c r="AM22" i="3" s="1"/>
  <c r="AL40" i="16"/>
  <c r="AM40" i="16" s="1"/>
  <c r="AM125" i="5"/>
  <c r="AL22" i="10"/>
  <c r="AL22" i="5"/>
  <c r="AL35" i="4"/>
  <c r="AM35" i="4" s="1"/>
  <c r="AL22" i="17"/>
  <c r="AL25" i="5"/>
  <c r="AM25" i="5" s="1"/>
  <c r="AL14" i="17"/>
  <c r="AM14" i="17" s="1"/>
  <c r="AL25" i="12"/>
  <c r="AL32" i="20"/>
  <c r="AM32" i="20" s="1"/>
  <c r="AL22" i="20"/>
  <c r="AL27" i="6"/>
  <c r="AM27" i="6" s="1"/>
  <c r="AL22" i="12"/>
  <c r="AL25" i="9"/>
  <c r="AM25" i="9" s="1"/>
  <c r="AL25" i="8"/>
  <c r="AM25" i="8" s="1"/>
  <c r="AL22" i="15"/>
  <c r="AM22" i="15" s="1"/>
  <c r="AL22" i="8"/>
  <c r="AL25" i="6"/>
  <c r="AL25" i="4"/>
  <c r="AM25" i="4" s="1"/>
  <c r="AL15" i="9"/>
  <c r="AM15" i="9" s="1"/>
  <c r="AL46" i="8"/>
  <c r="AM46" i="8" s="1"/>
  <c r="AL17" i="15"/>
  <c r="AM17" i="15" s="1"/>
  <c r="AL25" i="11"/>
  <c r="AL22" i="6"/>
  <c r="AM22" i="6" s="1"/>
  <c r="AL25" i="16"/>
  <c r="AM25" i="16" s="1"/>
  <c r="AL22" i="9"/>
  <c r="AL25" i="13"/>
  <c r="AL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M22" i="7"/>
  <c r="AL27" i="3"/>
  <c r="AM27" i="3" s="1"/>
  <c r="AA28" i="18"/>
  <c r="K28" i="18"/>
  <c r="H16" i="18"/>
  <c r="AL12" i="11"/>
  <c r="AL35" i="6"/>
  <c r="AL29" i="13"/>
  <c r="AM29" i="13" s="1"/>
  <c r="AL18" i="7"/>
  <c r="AL19" i="4"/>
  <c r="AM19" i="4" s="1"/>
  <c r="AM137" i="6"/>
  <c r="AL38" i="17"/>
  <c r="AM38" i="17" s="1"/>
  <c r="A111" i="3"/>
  <c r="AA26" i="18"/>
  <c r="C26" i="18"/>
  <c r="AM142" i="3"/>
  <c r="AL46" i="10"/>
  <c r="AM46" i="10" s="1"/>
  <c r="AL16" i="7"/>
  <c r="AM16" i="7" s="1"/>
  <c r="AL16" i="4"/>
  <c r="AM16" i="4" s="1"/>
  <c r="AL15" i="11"/>
  <c r="AM15" i="11" s="1"/>
  <c r="AM123" i="11"/>
  <c r="AL15" i="16"/>
  <c r="AM15" i="16" s="1"/>
  <c r="AL48" i="15"/>
  <c r="AM48" i="15" s="1"/>
  <c r="AM146" i="15"/>
  <c r="AM124" i="3"/>
  <c r="AM23" i="12"/>
  <c r="AM77" i="2"/>
  <c r="AL33" i="5"/>
  <c r="AM33" i="5" s="1"/>
  <c r="AL44" i="6"/>
  <c r="AM44" i="6" s="1"/>
  <c r="AL35" i="3"/>
  <c r="AM35" i="3" s="1"/>
  <c r="AL33" i="4"/>
  <c r="AM33" i="4" s="1"/>
  <c r="AL16" i="5"/>
  <c r="AL28" i="6"/>
  <c r="AM28" i="6" s="1"/>
  <c r="AL32" i="13"/>
  <c r="AM32" i="13" s="1"/>
  <c r="U23" i="18"/>
  <c r="AL28" i="5"/>
  <c r="AM28" i="5" s="1"/>
  <c r="AL16" i="10"/>
  <c r="AM16" i="10" s="1"/>
  <c r="AL44" i="8"/>
  <c r="AM44" i="8" s="1"/>
  <c r="AL13" i="20"/>
  <c r="AM155" i="4"/>
  <c r="AL52" i="6"/>
  <c r="AM52" i="6" s="1"/>
  <c r="J22" i="18"/>
  <c r="AM23" i="17"/>
  <c r="AA29" i="18"/>
  <c r="AM24" i="15"/>
  <c r="AL18" i="15"/>
  <c r="AM18" i="15" s="1"/>
  <c r="D13" i="18"/>
  <c r="AM156" i="9"/>
  <c r="A166" i="10"/>
  <c r="AL45" i="6"/>
  <c r="AM45" i="6" s="1"/>
  <c r="AL35" i="16"/>
  <c r="AM35" i="16" s="1"/>
  <c r="AL47" i="20"/>
  <c r="AM47" i="20" s="1"/>
  <c r="AL29" i="15"/>
  <c r="AM29" i="15" s="1"/>
  <c r="AM80" i="2"/>
  <c r="AL19" i="13"/>
  <c r="AM19" i="13" s="1"/>
  <c r="AL39" i="4"/>
  <c r="AM39" i="4" s="1"/>
  <c r="AL45" i="20"/>
  <c r="AM45" i="20" s="1"/>
  <c r="AL49" i="10"/>
  <c r="AM49" i="10" s="1"/>
  <c r="AL29" i="3"/>
  <c r="AM29" i="3" s="1"/>
  <c r="AL29" i="12"/>
  <c r="AM29" i="12" s="1"/>
  <c r="AL33" i="7"/>
  <c r="AM33" i="7" s="1"/>
  <c r="AL18" i="11"/>
  <c r="AM18" i="11" s="1"/>
  <c r="AL46" i="20"/>
  <c r="AM46" i="20" s="1"/>
  <c r="AM125" i="11"/>
  <c r="L18" i="18"/>
  <c r="AM126" i="17"/>
  <c r="H16" i="2"/>
  <c r="AL33" i="11"/>
  <c r="AM33" i="11" s="1"/>
  <c r="AL40" i="6"/>
  <c r="AM40" i="6" s="1"/>
  <c r="AM145" i="4"/>
  <c r="AL45" i="3"/>
  <c r="AM156" i="10"/>
  <c r="AM25" i="13"/>
  <c r="AM82" i="12"/>
  <c r="AM81" i="11"/>
  <c r="AM24" i="11"/>
  <c r="AM82" i="17"/>
  <c r="AM23" i="8"/>
  <c r="AM23" i="6"/>
  <c r="AM23" i="15"/>
  <c r="AL18" i="16"/>
  <c r="AM18" i="16" s="1"/>
  <c r="X50" i="2"/>
  <c r="P50" i="2"/>
  <c r="H50" i="2"/>
  <c r="S49" i="2"/>
  <c r="K49" i="2"/>
  <c r="AD48" i="2"/>
  <c r="V48" i="2"/>
  <c r="F48" i="2"/>
  <c r="AM81" i="6"/>
  <c r="AM24" i="6"/>
  <c r="AL39" i="16"/>
  <c r="AM39" i="16" s="1"/>
  <c r="V52" i="2"/>
  <c r="AM160" i="3"/>
  <c r="AM81" i="13"/>
  <c r="AM24" i="13"/>
  <c r="AM24" i="12"/>
  <c r="AM23" i="11"/>
  <c r="AM81" i="17"/>
  <c r="AM24" i="17"/>
  <c r="AM25" i="20"/>
  <c r="AM82" i="3"/>
  <c r="F52" i="2"/>
  <c r="L25" i="18"/>
  <c r="Y24" i="18"/>
  <c r="Q24" i="18"/>
  <c r="I24" i="18"/>
  <c r="R27" i="18"/>
  <c r="O26" i="18"/>
  <c r="AM81" i="20"/>
  <c r="AM24" i="20"/>
  <c r="O32" i="18"/>
  <c r="F37" i="18"/>
  <c r="S36" i="18"/>
  <c r="AM81" i="3"/>
  <c r="AM24" i="3"/>
  <c r="T39" i="18"/>
  <c r="L39" i="18"/>
  <c r="E17" i="2"/>
  <c r="AL47" i="16"/>
  <c r="AM47" i="16" s="1"/>
  <c r="AL34" i="3"/>
  <c r="AM34" i="3" s="1"/>
  <c r="AL49" i="12"/>
  <c r="AM49" i="12" s="1"/>
  <c r="AL13" i="4"/>
  <c r="AL39" i="11"/>
  <c r="AM39" i="11" s="1"/>
  <c r="AL12" i="5"/>
  <c r="AM12" i="5" s="1"/>
  <c r="D37" i="18"/>
  <c r="A166" i="11"/>
  <c r="AM82" i="14"/>
  <c r="AM25" i="14"/>
  <c r="AM22" i="13"/>
  <c r="AM82" i="9"/>
  <c r="AM23" i="20"/>
  <c r="AM82" i="4"/>
  <c r="AM23" i="3"/>
  <c r="AM82" i="16"/>
  <c r="AM81" i="8"/>
  <c r="AM24" i="8"/>
  <c r="AM23" i="13"/>
  <c r="AL35" i="20"/>
  <c r="AM35" i="20" s="1"/>
  <c r="AL16" i="15"/>
  <c r="AM16" i="15" s="1"/>
  <c r="AL29" i="20"/>
  <c r="AM29" i="20" s="1"/>
  <c r="AL16" i="6"/>
  <c r="AM16" i="6" s="1"/>
  <c r="AM24" i="14"/>
  <c r="AM82" i="10"/>
  <c r="AM24" i="9"/>
  <c r="AM82" i="7"/>
  <c r="AM25" i="7"/>
  <c r="AM82" i="5"/>
  <c r="AM81" i="4"/>
  <c r="AM24" i="4"/>
  <c r="AM81" i="16"/>
  <c r="AM24" i="16"/>
  <c r="AM82" i="11"/>
  <c r="AL34" i="15"/>
  <c r="AM34" i="15" s="1"/>
  <c r="AL17" i="10"/>
  <c r="AM17" i="10" s="1"/>
  <c r="AM23" i="14"/>
  <c r="AM81" i="10"/>
  <c r="AM24" i="10"/>
  <c r="AM23" i="9"/>
  <c r="AM81" i="7"/>
  <c r="AM24" i="7"/>
  <c r="AM81" i="5"/>
  <c r="AM24" i="5"/>
  <c r="AM23" i="4"/>
  <c r="AM23" i="16"/>
  <c r="AL47" i="4"/>
  <c r="AM47" i="4" s="1"/>
  <c r="AK129" i="18"/>
  <c r="AL129" i="18" s="1"/>
  <c r="AL39" i="13"/>
  <c r="AM39" i="13" s="1"/>
  <c r="AL38" i="7"/>
  <c r="AM38" i="7" s="1"/>
  <c r="A166" i="8"/>
  <c r="A166" i="6"/>
  <c r="AL22" i="14"/>
  <c r="AM22" i="14" s="1"/>
  <c r="AM23" i="10"/>
  <c r="AM82" i="8"/>
  <c r="AM23" i="7"/>
  <c r="AM82" i="6"/>
  <c r="AM23" i="5"/>
  <c r="AM22" i="4"/>
  <c r="AM82" i="15"/>
  <c r="AM25" i="15"/>
  <c r="AM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L26" i="9"/>
  <c r="AL26" i="11"/>
  <c r="AM26" i="11" s="1"/>
  <c r="AL18" i="12"/>
  <c r="AM18" i="12" s="1"/>
  <c r="AL29" i="9"/>
  <c r="AM29" i="9" s="1"/>
  <c r="AC20" i="18"/>
  <c r="U20" i="18"/>
  <c r="Q23" i="18"/>
  <c r="V22" i="18"/>
  <c r="N22" i="18"/>
  <c r="AL26" i="17"/>
  <c r="AM26" i="17" s="1"/>
  <c r="AB25" i="18"/>
  <c r="T25" i="18"/>
  <c r="Z27" i="18"/>
  <c r="X29" i="18"/>
  <c r="P29" i="18"/>
  <c r="H29" i="18"/>
  <c r="AC28" i="18"/>
  <c r="U28" i="18"/>
  <c r="M28" i="18"/>
  <c r="E28" i="18"/>
  <c r="AL32" i="6"/>
  <c r="AM32" i="6" s="1"/>
  <c r="Z33" i="18"/>
  <c r="R33" i="18"/>
  <c r="AL46" i="5"/>
  <c r="AM46" i="5" s="1"/>
  <c r="AL38" i="5"/>
  <c r="AM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L18" i="3"/>
  <c r="AM18" i="3" s="1"/>
  <c r="AL19" i="11"/>
  <c r="AM19" i="11" s="1"/>
  <c r="AL42" i="9"/>
  <c r="AM42" i="9" s="1"/>
  <c r="AL17" i="11"/>
  <c r="AM17" i="11" s="1"/>
  <c r="D38" i="18"/>
  <c r="S37" i="18"/>
  <c r="AL47" i="3"/>
  <c r="AM47" i="3" s="1"/>
  <c r="AL13" i="3"/>
  <c r="AM13" i="3" s="1"/>
  <c r="AL12" i="12"/>
  <c r="AL12" i="14"/>
  <c r="AC51" i="2"/>
  <c r="AL46" i="17"/>
  <c r="AM46" i="17" s="1"/>
  <c r="AL46" i="13"/>
  <c r="AM46" i="13" s="1"/>
  <c r="AL38" i="13"/>
  <c r="AM38" i="13" s="1"/>
  <c r="AL16" i="8"/>
  <c r="AM16" i="8" s="1"/>
  <c r="AL16" i="9"/>
  <c r="AM16" i="9" s="1"/>
  <c r="AL16" i="11"/>
  <c r="AM16" i="11" s="1"/>
  <c r="AL38" i="16"/>
  <c r="AM38" i="16" s="1"/>
  <c r="AL34" i="10"/>
  <c r="AM34" i="10" s="1"/>
  <c r="AL12" i="17"/>
  <c r="AL38" i="9"/>
  <c r="AM38" i="9" s="1"/>
  <c r="AL26" i="10"/>
  <c r="AM26" i="10" s="1"/>
  <c r="AL44" i="3"/>
  <c r="AM44" i="3" s="1"/>
  <c r="AL38" i="12"/>
  <c r="AM38" i="12" s="1"/>
  <c r="T45" i="2"/>
  <c r="W44" i="2"/>
  <c r="AM122" i="11"/>
  <c r="AL27" i="10"/>
  <c r="AM27" i="10" s="1"/>
  <c r="AL13" i="13"/>
  <c r="AL45" i="10"/>
  <c r="AM45" i="10" s="1"/>
  <c r="AM142" i="20"/>
  <c r="AM144" i="16"/>
  <c r="W26" i="18"/>
  <c r="AL28" i="4"/>
  <c r="AM28" i="4" s="1"/>
  <c r="AB39" i="18"/>
  <c r="AL27" i="7"/>
  <c r="AM27" i="7" s="1"/>
  <c r="AM127" i="7"/>
  <c r="AL27" i="11"/>
  <c r="AM27" i="11" s="1"/>
  <c r="AA52" i="2"/>
  <c r="AL29" i="10"/>
  <c r="AM29" i="10" s="1"/>
  <c r="AM157" i="2"/>
  <c r="AL39" i="15"/>
  <c r="AM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L18" i="4"/>
  <c r="AM18" i="4" s="1"/>
  <c r="AL19" i="6"/>
  <c r="AM19" i="6" s="1"/>
  <c r="AL28" i="9"/>
  <c r="AM28" i="9" s="1"/>
  <c r="AM139" i="15"/>
  <c r="AL29" i="6"/>
  <c r="AM29" i="6" s="1"/>
  <c r="AL46" i="11"/>
  <c r="AM46" i="11" s="1"/>
  <c r="AL40" i="14"/>
  <c r="AM40" i="14" s="1"/>
  <c r="AL26" i="3"/>
  <c r="AM26" i="3" s="1"/>
  <c r="AL44" i="4"/>
  <c r="AM44" i="4" s="1"/>
  <c r="AL18" i="13"/>
  <c r="AM18" i="13" s="1"/>
  <c r="R21" i="2"/>
  <c r="AL32" i="8"/>
  <c r="AM32" i="8" s="1"/>
  <c r="AL19" i="12"/>
  <c r="AM19" i="12" s="1"/>
  <c r="AL13" i="16"/>
  <c r="AL32" i="15"/>
  <c r="AM32" i="15" s="1"/>
  <c r="AL39" i="9"/>
  <c r="AM39" i="9" s="1"/>
  <c r="AL33" i="9"/>
  <c r="AM33" i="9" s="1"/>
  <c r="AL26" i="4"/>
  <c r="AM26" i="4" s="1"/>
  <c r="AL44" i="9"/>
  <c r="AM44" i="9" s="1"/>
  <c r="AL38" i="11"/>
  <c r="AM38" i="11" s="1"/>
  <c r="AL18" i="9"/>
  <c r="AM18" i="9" s="1"/>
  <c r="AL35" i="11"/>
  <c r="AM35" i="11" s="1"/>
  <c r="AL17" i="5"/>
  <c r="AM17" i="5" s="1"/>
  <c r="AL38" i="14"/>
  <c r="AM38" i="14" s="1"/>
  <c r="AL49" i="9"/>
  <c r="AM49" i="9" s="1"/>
  <c r="AM129" i="15"/>
  <c r="AM155" i="6"/>
  <c r="AL26" i="6"/>
  <c r="AM26" i="6" s="1"/>
  <c r="AL49" i="17"/>
  <c r="AM49" i="17" s="1"/>
  <c r="AL14" i="15"/>
  <c r="AL12" i="13"/>
  <c r="AL33" i="16"/>
  <c r="AM33" i="16" s="1"/>
  <c r="X49" i="2"/>
  <c r="P49" i="2"/>
  <c r="AA48" i="2"/>
  <c r="K48" i="2"/>
  <c r="AL32" i="11"/>
  <c r="AM32" i="11" s="1"/>
  <c r="AL29" i="8"/>
  <c r="AM29" i="8" s="1"/>
  <c r="AL28" i="13"/>
  <c r="AM28" i="13" s="1"/>
  <c r="AM136" i="16"/>
  <c r="AL38" i="10"/>
  <c r="AM38" i="10" s="1"/>
  <c r="AL47" i="9"/>
  <c r="AM47" i="9" s="1"/>
  <c r="AL49" i="13"/>
  <c r="AM49" i="13" s="1"/>
  <c r="AL15" i="4"/>
  <c r="AM15" i="4" s="1"/>
  <c r="AM124" i="20"/>
  <c r="AL49" i="16"/>
  <c r="AM49" i="16" s="1"/>
  <c r="AL14" i="8"/>
  <c r="AM14" i="8" s="1"/>
  <c r="AL32" i="7"/>
  <c r="AM32" i="7" s="1"/>
  <c r="AL14" i="7"/>
  <c r="AM14" i="7" s="1"/>
  <c r="AL43" i="10"/>
  <c r="AM43" i="10" s="1"/>
  <c r="AL32" i="14"/>
  <c r="AM32" i="14" s="1"/>
  <c r="AL17" i="9"/>
  <c r="AM17" i="9" s="1"/>
  <c r="AL16" i="3"/>
  <c r="AM16" i="3" s="1"/>
  <c r="AL12" i="9"/>
  <c r="AL44" i="12"/>
  <c r="AM44" i="12" s="1"/>
  <c r="AL44" i="13"/>
  <c r="AM44" i="13" s="1"/>
  <c r="AL15" i="10"/>
  <c r="AM15" i="10" s="1"/>
  <c r="AL18" i="8"/>
  <c r="AM18" i="8" s="1"/>
  <c r="N47" i="2"/>
  <c r="Y46" i="2"/>
  <c r="I46" i="2"/>
  <c r="AL36" i="7"/>
  <c r="AL20" i="9"/>
  <c r="AM20" i="9" s="1"/>
  <c r="AL37" i="20"/>
  <c r="AM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K103" i="18"/>
  <c r="AL103" i="18" s="1"/>
  <c r="AM125" i="12"/>
  <c r="AM72" i="12"/>
  <c r="AL17" i="12"/>
  <c r="AM17" i="12" s="1"/>
  <c r="AM88" i="8"/>
  <c r="AM163" i="7"/>
  <c r="AM102" i="7"/>
  <c r="AL47" i="7"/>
  <c r="AM47" i="7" s="1"/>
  <c r="AM94" i="7"/>
  <c r="AL39" i="7"/>
  <c r="AM39" i="7" s="1"/>
  <c r="AM68" i="7"/>
  <c r="AL13" i="7"/>
  <c r="AL26" i="20"/>
  <c r="AM26" i="20" s="1"/>
  <c r="AM136" i="20"/>
  <c r="AM104" i="6"/>
  <c r="AL49" i="6"/>
  <c r="AM49" i="6" s="1"/>
  <c r="AM70" i="6"/>
  <c r="AL15" i="6"/>
  <c r="AM15" i="6" s="1"/>
  <c r="AM163" i="5"/>
  <c r="AL53" i="5"/>
  <c r="AM53" i="5" s="1"/>
  <c r="AM139" i="5"/>
  <c r="AL29" i="5"/>
  <c r="AM29" i="5" s="1"/>
  <c r="AL19" i="5"/>
  <c r="AM19" i="5" s="1"/>
  <c r="AM129" i="5"/>
  <c r="AM68" i="5"/>
  <c r="AL13" i="5"/>
  <c r="AM160" i="4"/>
  <c r="AL49" i="4"/>
  <c r="AM49" i="4" s="1"/>
  <c r="AM144" i="4"/>
  <c r="AL34" i="4"/>
  <c r="AM34" i="4" s="1"/>
  <c r="AM137" i="4"/>
  <c r="AL27" i="4"/>
  <c r="AM27" i="4" s="1"/>
  <c r="AL17" i="4"/>
  <c r="AM17" i="4" s="1"/>
  <c r="AM127" i="4"/>
  <c r="AM101" i="4"/>
  <c r="AL46" i="4"/>
  <c r="AM46" i="4" s="1"/>
  <c r="AM93" i="4"/>
  <c r="AL38" i="4"/>
  <c r="AM38" i="4" s="1"/>
  <c r="AM67" i="4"/>
  <c r="AL12" i="4"/>
  <c r="AM32" i="4"/>
  <c r="AM155" i="7"/>
  <c r="AL45" i="7"/>
  <c r="AM45" i="7" s="1"/>
  <c r="AL19" i="7"/>
  <c r="AM19" i="7" s="1"/>
  <c r="AM129" i="7"/>
  <c r="AL49" i="20"/>
  <c r="AM49" i="20" s="1"/>
  <c r="AM160" i="20"/>
  <c r="AL34" i="20"/>
  <c r="AM34" i="20" s="1"/>
  <c r="AM144" i="20"/>
  <c r="AM88" i="6"/>
  <c r="AL33" i="6"/>
  <c r="AM33" i="6" s="1"/>
  <c r="AM155" i="5"/>
  <c r="AL45" i="5"/>
  <c r="AM45" i="5" s="1"/>
  <c r="G121" i="18"/>
  <c r="AL15" i="17"/>
  <c r="AM15" i="17" s="1"/>
  <c r="AM125" i="17"/>
  <c r="AM149" i="8"/>
  <c r="AL39" i="8"/>
  <c r="AM39" i="8" s="1"/>
  <c r="AL39" i="5"/>
  <c r="AM39" i="5" s="1"/>
  <c r="AM100" i="14"/>
  <c r="AM142" i="13"/>
  <c r="AM125" i="13"/>
  <c r="AL15" i="13"/>
  <c r="AM15" i="13" s="1"/>
  <c r="AM72" i="13"/>
  <c r="AL17" i="13"/>
  <c r="AM17" i="13" s="1"/>
  <c r="AM160" i="14"/>
  <c r="AL49" i="14"/>
  <c r="AM49" i="14" s="1"/>
  <c r="AM144" i="2"/>
  <c r="AM144" i="14"/>
  <c r="AM150" i="13"/>
  <c r="AM90" i="12"/>
  <c r="AL35" i="12"/>
  <c r="AM35" i="12" s="1"/>
  <c r="AL47" i="8"/>
  <c r="AM47" i="8" s="1"/>
  <c r="AM157" i="8"/>
  <c r="AL48" i="3"/>
  <c r="AM48" i="3" s="1"/>
  <c r="AM159" i="3"/>
  <c r="AM143" i="3"/>
  <c r="AL33" i="3"/>
  <c r="AM33" i="3" s="1"/>
  <c r="AM125" i="3"/>
  <c r="AL15" i="3"/>
  <c r="AM15" i="3" s="1"/>
  <c r="AM107" i="3"/>
  <c r="AL52" i="3"/>
  <c r="AM52" i="3" s="1"/>
  <c r="AM83" i="3"/>
  <c r="AL28" i="3"/>
  <c r="AM28" i="3" s="1"/>
  <c r="AM157" i="15"/>
  <c r="AL47" i="15"/>
  <c r="AM47" i="15" s="1"/>
  <c r="AM123" i="15"/>
  <c r="AL13" i="15"/>
  <c r="AM88" i="15"/>
  <c r="AL33" i="15"/>
  <c r="AM33" i="15" s="1"/>
  <c r="AM70" i="15"/>
  <c r="AL15" i="15"/>
  <c r="AM27" i="15"/>
  <c r="AL44" i="16"/>
  <c r="AM44" i="16" s="1"/>
  <c r="AM154" i="16"/>
  <c r="AM67" i="16"/>
  <c r="AL12" i="16"/>
  <c r="AM26" i="16"/>
  <c r="U51" i="2"/>
  <c r="U52" i="2"/>
  <c r="E51" i="2"/>
  <c r="E52" i="2"/>
  <c r="M44" i="2"/>
  <c r="AM159" i="14"/>
  <c r="AL48" i="14"/>
  <c r="AM48" i="14" s="1"/>
  <c r="AM143" i="14"/>
  <c r="AL33" i="14"/>
  <c r="AM33" i="14" s="1"/>
  <c r="AM125" i="14"/>
  <c r="AL15" i="14"/>
  <c r="AM15" i="14" s="1"/>
  <c r="AM157" i="13"/>
  <c r="AL47" i="13"/>
  <c r="AM47" i="13" s="1"/>
  <c r="AM124" i="2"/>
  <c r="AM124" i="13"/>
  <c r="AM89" i="13"/>
  <c r="AL34" i="13"/>
  <c r="AM34" i="13" s="1"/>
  <c r="AM71" i="13"/>
  <c r="AL16" i="13"/>
  <c r="AM16" i="13" s="1"/>
  <c r="AM142" i="12"/>
  <c r="AL32" i="12"/>
  <c r="AM32" i="12" s="1"/>
  <c r="AM124" i="12"/>
  <c r="AL14" i="12"/>
  <c r="AM14" i="12" s="1"/>
  <c r="AM36" i="7"/>
  <c r="AM18" i="7"/>
  <c r="AM34" i="5"/>
  <c r="V41" i="2"/>
  <c r="AM15" i="5"/>
  <c r="E18" i="2"/>
  <c r="AM154" i="10"/>
  <c r="AL44" i="10"/>
  <c r="AM44" i="10" s="1"/>
  <c r="AM67" i="10"/>
  <c r="AL12" i="10"/>
  <c r="AM12" i="10" s="1"/>
  <c r="AM100" i="9"/>
  <c r="AL45" i="9"/>
  <c r="AM74" i="9"/>
  <c r="AL19" i="9"/>
  <c r="AM19" i="9" s="1"/>
  <c r="AM89" i="17"/>
  <c r="AL34" i="17"/>
  <c r="AM34" i="17" s="1"/>
  <c r="A111" i="17"/>
  <c r="A166" i="17"/>
  <c r="AM148" i="13"/>
  <c r="AM140" i="13"/>
  <c r="AL47" i="12"/>
  <c r="AM47" i="12" s="1"/>
  <c r="AM157" i="12"/>
  <c r="AM123" i="12"/>
  <c r="AL13" i="12"/>
  <c r="AM88" i="12"/>
  <c r="AL33" i="12"/>
  <c r="AM33" i="12" s="1"/>
  <c r="A166" i="13"/>
  <c r="A111" i="13"/>
  <c r="AM156" i="12"/>
  <c r="AL46" i="12"/>
  <c r="AM46" i="12" s="1"/>
  <c r="AM103" i="12"/>
  <c r="AL48" i="12"/>
  <c r="AM48" i="12" s="1"/>
  <c r="AM39" i="3"/>
  <c r="AM45" i="11"/>
  <c r="AM48" i="4"/>
  <c r="AL47" i="14"/>
  <c r="AM47" i="14" s="1"/>
  <c r="AL47" i="11"/>
  <c r="AM47" i="11" s="1"/>
  <c r="L13" i="2"/>
  <c r="L10" i="2" s="1"/>
  <c r="AM38" i="3"/>
  <c r="AL49" i="11"/>
  <c r="AM49" i="11" s="1"/>
  <c r="AM45" i="4"/>
  <c r="K16" i="2"/>
  <c r="O18" i="18"/>
  <c r="G18" i="18"/>
  <c r="D39" i="18"/>
  <c r="AM36" i="15"/>
  <c r="K23" i="18"/>
  <c r="C23" i="18"/>
  <c r="X22" i="18"/>
  <c r="H22" i="18"/>
  <c r="F25" i="18"/>
  <c r="AA24" i="18"/>
  <c r="AL34" i="11"/>
  <c r="AM34" i="11" s="1"/>
  <c r="AL35" i="14"/>
  <c r="AM35" i="14" s="1"/>
  <c r="AL33" i="13"/>
  <c r="AM33" i="13" s="1"/>
  <c r="AL48" i="11"/>
  <c r="AM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L29" i="16"/>
  <c r="AM29" i="16" s="1"/>
  <c r="AL19" i="16"/>
  <c r="AM19" i="16" s="1"/>
  <c r="AL26" i="7"/>
  <c r="AM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L35" i="8"/>
  <c r="AM35" i="8" s="1"/>
  <c r="AL27" i="8"/>
  <c r="AM27" i="8" s="1"/>
  <c r="U27" i="18"/>
  <c r="M27" i="18"/>
  <c r="E27" i="18"/>
  <c r="Z26" i="18"/>
  <c r="R26" i="18"/>
  <c r="J26" i="18"/>
  <c r="AL48" i="7"/>
  <c r="AM48" i="7" s="1"/>
  <c r="AL41" i="7"/>
  <c r="AM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101" i="2"/>
  <c r="AL48" i="16"/>
  <c r="AM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L27" i="9"/>
  <c r="AM27" i="9" s="1"/>
  <c r="AC23" i="18"/>
  <c r="AL28" i="20"/>
  <c r="AM28" i="20" s="1"/>
  <c r="X37" i="18"/>
  <c r="P37" i="18"/>
  <c r="H37" i="18"/>
  <c r="F36" i="18"/>
  <c r="F39" i="18"/>
  <c r="AB38" i="18"/>
  <c r="T38" i="18"/>
  <c r="L38" i="18"/>
  <c r="AM45" i="3"/>
  <c r="AM32" i="3"/>
  <c r="AL49" i="15"/>
  <c r="AM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AM35" i="6"/>
  <c r="X36" i="2"/>
  <c r="I33" i="2"/>
  <c r="R30" i="2"/>
  <c r="AA27" i="2"/>
  <c r="AD26" i="2"/>
  <c r="AA17" i="2"/>
  <c r="T14" i="2"/>
  <c r="AL43" i="14"/>
  <c r="AM43" i="14" s="1"/>
  <c r="AL53" i="3"/>
  <c r="AM53" i="3" s="1"/>
  <c r="AL41" i="8"/>
  <c r="AM41" i="8" s="1"/>
  <c r="AL20" i="10"/>
  <c r="AM20" i="10" s="1"/>
  <c r="AL21" i="4"/>
  <c r="AM21" i="4" s="1"/>
  <c r="A167" i="12"/>
  <c r="AL50" i="17"/>
  <c r="AM50" i="17" s="1"/>
  <c r="AL50" i="3"/>
  <c r="AM50" i="3" s="1"/>
  <c r="AL50" i="9"/>
  <c r="AM50" i="9" s="1"/>
  <c r="AL51" i="10"/>
  <c r="AM51" i="10" s="1"/>
  <c r="AL30" i="7"/>
  <c r="AM30" i="7" s="1"/>
  <c r="AL30" i="16"/>
  <c r="AM30" i="16" s="1"/>
  <c r="AL21" i="15"/>
  <c r="AM21" i="15" s="1"/>
  <c r="AL53" i="11"/>
  <c r="AM53" i="11" s="1"/>
  <c r="AL30" i="5"/>
  <c r="AM30" i="5" s="1"/>
  <c r="A112" i="5"/>
  <c r="AL43" i="4"/>
  <c r="AM43" i="4" s="1"/>
  <c r="AL52" i="13"/>
  <c r="AM52" i="13" s="1"/>
  <c r="AL52" i="12"/>
  <c r="AM52" i="12" s="1"/>
  <c r="AL41" i="4"/>
  <c r="AM41" i="4" s="1"/>
  <c r="AL41" i="16"/>
  <c r="AM41" i="16" s="1"/>
  <c r="AL36" i="6"/>
  <c r="AM36" i="6" s="1"/>
  <c r="AL30" i="10"/>
  <c r="AM30" i="10" s="1"/>
  <c r="AL31" i="4"/>
  <c r="AM31" i="4" s="1"/>
  <c r="AL50" i="13"/>
  <c r="AM50" i="13" s="1"/>
  <c r="AL50" i="16"/>
  <c r="AM50" i="16" s="1"/>
  <c r="AL50" i="11"/>
  <c r="AM50" i="11" s="1"/>
  <c r="AL41" i="9"/>
  <c r="AM41" i="9" s="1"/>
  <c r="AL41" i="12"/>
  <c r="AM41" i="12" s="1"/>
  <c r="AL36" i="13"/>
  <c r="AM36" i="13" s="1"/>
  <c r="AL53" i="6"/>
  <c r="AM53" i="6" s="1"/>
  <c r="AL53" i="10"/>
  <c r="AM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L15" i="8"/>
  <c r="AM15" i="8" s="1"/>
  <c r="AM125" i="8"/>
  <c r="AL20" i="15"/>
  <c r="AM20" i="15" s="1"/>
  <c r="D53" i="18"/>
  <c r="J51" i="2"/>
  <c r="AL27" i="14"/>
  <c r="AM27" i="14" s="1"/>
  <c r="AM30" i="3"/>
  <c r="AL45" i="8"/>
  <c r="AM45" i="8" s="1"/>
  <c r="AM145" i="14"/>
  <c r="D20" i="18"/>
  <c r="AL17" i="3"/>
  <c r="AM17" i="3" s="1"/>
  <c r="AM120" i="16"/>
  <c r="AM49" i="3"/>
  <c r="AL30" i="15"/>
  <c r="AM30" i="15" s="1"/>
  <c r="E95" i="18"/>
  <c r="AL45" i="17"/>
  <c r="AM45" i="17" s="1"/>
  <c r="AL28" i="12"/>
  <c r="AM28" i="12" s="1"/>
  <c r="AL29" i="11"/>
  <c r="AM29" i="11" s="1"/>
  <c r="AL53" i="17"/>
  <c r="AM53" i="17" s="1"/>
  <c r="AM143" i="16"/>
  <c r="AL19" i="17"/>
  <c r="AM19" i="17" s="1"/>
  <c r="AL33" i="8"/>
  <c r="AM33" i="8" s="1"/>
  <c r="AM71" i="20"/>
  <c r="AL16" i="20"/>
  <c r="AM16" i="20" s="1"/>
  <c r="AM160" i="15"/>
  <c r="AM101" i="15"/>
  <c r="AL46" i="15"/>
  <c r="AM46" i="15" s="1"/>
  <c r="AM67" i="15"/>
  <c r="AL12" i="15"/>
  <c r="AM32" i="16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M14" i="3"/>
  <c r="V18" i="18"/>
  <c r="P23" i="18"/>
  <c r="H27" i="18"/>
  <c r="F29" i="18"/>
  <c r="Z48" i="2"/>
  <c r="R48" i="2"/>
  <c r="O19" i="18"/>
  <c r="H19" i="18"/>
  <c r="AC18" i="18"/>
  <c r="U18" i="18"/>
  <c r="E18" i="18"/>
  <c r="AL34" i="6"/>
  <c r="AM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L38" i="15"/>
  <c r="AM38" i="15" s="1"/>
  <c r="X41" i="18"/>
  <c r="AA41" i="18"/>
  <c r="AM34" i="16"/>
  <c r="AM14" i="16"/>
  <c r="S23" i="18"/>
  <c r="AL29" i="17"/>
  <c r="AM29" i="17" s="1"/>
  <c r="AE25" i="18"/>
  <c r="N29" i="18"/>
  <c r="AL13" i="10"/>
  <c r="AM13" i="17"/>
  <c r="AM155" i="12"/>
  <c r="AL45" i="12"/>
  <c r="AM45" i="12" s="1"/>
  <c r="AL20" i="12"/>
  <c r="AM20" i="12" s="1"/>
  <c r="AM130" i="12"/>
  <c r="AM122" i="12"/>
  <c r="AM145" i="9"/>
  <c r="AL35" i="9"/>
  <c r="AM35" i="9" s="1"/>
  <c r="AL26" i="8"/>
  <c r="AM26" i="8" s="1"/>
  <c r="AM136" i="8"/>
  <c r="AM93" i="8"/>
  <c r="AM85" i="8"/>
  <c r="AL30" i="8"/>
  <c r="AM30" i="8" s="1"/>
  <c r="AM145" i="7"/>
  <c r="AL35" i="7"/>
  <c r="AM35" i="7" s="1"/>
  <c r="AM139" i="4"/>
  <c r="AL29" i="4"/>
  <c r="AM29" i="4" s="1"/>
  <c r="AM129" i="4"/>
  <c r="AM90" i="13"/>
  <c r="AL35" i="13"/>
  <c r="AM35" i="13" s="1"/>
  <c r="AL18" i="5"/>
  <c r="AM18" i="5" s="1"/>
  <c r="AM128" i="5"/>
  <c r="D15" i="18"/>
  <c r="AM94" i="6"/>
  <c r="AL39" i="6"/>
  <c r="AM39" i="6" s="1"/>
  <c r="AM68" i="6"/>
  <c r="AL13" i="6"/>
  <c r="AL48" i="8"/>
  <c r="AM48" i="8" s="1"/>
  <c r="AM159" i="8"/>
  <c r="AL18" i="10"/>
  <c r="AM18" i="10" s="1"/>
  <c r="AM154" i="20"/>
  <c r="AL44" i="20"/>
  <c r="AM44" i="20" s="1"/>
  <c r="AM159" i="6"/>
  <c r="AL48" i="6"/>
  <c r="AM48" i="6" s="1"/>
  <c r="AM81" i="14"/>
  <c r="AL26" i="14"/>
  <c r="AM26" i="14" s="1"/>
  <c r="AM71" i="14"/>
  <c r="AL53" i="13"/>
  <c r="AM53" i="13" s="1"/>
  <c r="AM163" i="13"/>
  <c r="AM155" i="13"/>
  <c r="AL45" i="13"/>
  <c r="AM45" i="13" s="1"/>
  <c r="AM122" i="13"/>
  <c r="AM124" i="11"/>
  <c r="AL14" i="11"/>
  <c r="AM14" i="11" s="1"/>
  <c r="AM16" i="17"/>
  <c r="H95" i="18"/>
  <c r="AL48" i="5"/>
  <c r="AM48" i="5" s="1"/>
  <c r="AL14" i="5"/>
  <c r="AM14" i="5" s="1"/>
  <c r="AM155" i="14"/>
  <c r="AM139" i="14"/>
  <c r="AL29" i="14"/>
  <c r="AM29" i="14" s="1"/>
  <c r="AM129" i="14"/>
  <c r="AL19" i="14"/>
  <c r="AM19" i="14" s="1"/>
  <c r="AM89" i="12"/>
  <c r="AL34" i="12"/>
  <c r="AM34" i="12" s="1"/>
  <c r="AM81" i="12"/>
  <c r="AL26" i="12"/>
  <c r="AM26" i="12" s="1"/>
  <c r="AM103" i="9"/>
  <c r="AL48" i="9"/>
  <c r="AM48" i="9" s="1"/>
  <c r="AM87" i="9"/>
  <c r="AL32" i="9"/>
  <c r="AM32" i="9" s="1"/>
  <c r="AM69" i="9"/>
  <c r="AL14" i="9"/>
  <c r="AM14" i="9" s="1"/>
  <c r="AM101" i="7"/>
  <c r="AL46" i="7"/>
  <c r="AM46" i="7" s="1"/>
  <c r="D32" i="18"/>
  <c r="R23" i="18"/>
  <c r="W28" i="18"/>
  <c r="O28" i="18"/>
  <c r="AF36" i="18"/>
  <c r="F15" i="18"/>
  <c r="AL27" i="12"/>
  <c r="AM27" i="12" s="1"/>
  <c r="N25" i="18"/>
  <c r="I28" i="18"/>
  <c r="W29" i="18"/>
  <c r="F28" i="18"/>
  <c r="AF28" i="18"/>
  <c r="AF20" i="18"/>
  <c r="AM16" i="5"/>
  <c r="D26" i="18"/>
  <c r="D12" i="18"/>
  <c r="AC17" i="18"/>
  <c r="AC24" i="18"/>
  <c r="U24" i="18"/>
  <c r="E24" i="18"/>
  <c r="AE35" i="18"/>
  <c r="E43" i="18"/>
  <c r="AM26" i="5"/>
  <c r="W25" i="18"/>
  <c r="H32" i="18"/>
  <c r="AL32" i="5"/>
  <c r="AM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M15" i="20"/>
  <c r="D28" i="18"/>
  <c r="W95" i="18"/>
  <c r="I95" i="18"/>
  <c r="I23" i="18"/>
  <c r="P22" i="18"/>
  <c r="AM46" i="9"/>
  <c r="AM45" i="9"/>
  <c r="AM26" i="9"/>
  <c r="AL12" i="7"/>
  <c r="Z41" i="18"/>
  <c r="AE40" i="18"/>
  <c r="W40" i="18"/>
  <c r="D52" i="2"/>
  <c r="S47" i="2"/>
  <c r="V46" i="2"/>
  <c r="F38" i="2"/>
  <c r="V20" i="2"/>
  <c r="G17" i="2"/>
  <c r="J16" i="2"/>
  <c r="H14" i="2"/>
  <c r="H9" i="2" s="1"/>
  <c r="AD12" i="2"/>
  <c r="F12" i="2"/>
  <c r="R15" i="18"/>
  <c r="AL17" i="17"/>
  <c r="AM17" i="17" s="1"/>
  <c r="AE41" i="18"/>
  <c r="Y41" i="18"/>
  <c r="H53" i="2"/>
  <c r="M46" i="2"/>
  <c r="J31" i="2"/>
  <c r="M30" i="2"/>
  <c r="Z52" i="18"/>
  <c r="M39" i="18"/>
  <c r="AF12" i="18"/>
  <c r="D24" i="18"/>
  <c r="AL44" i="17"/>
  <c r="AM44" i="17" s="1"/>
  <c r="AL28" i="17"/>
  <c r="AM28" i="17" s="1"/>
  <c r="AM101" i="14"/>
  <c r="AL46" i="14"/>
  <c r="AM46" i="14" s="1"/>
  <c r="AM85" i="14"/>
  <c r="AL30" i="14"/>
  <c r="AM30" i="14" s="1"/>
  <c r="AL48" i="13"/>
  <c r="AM48" i="13" s="1"/>
  <c r="AM159" i="13"/>
  <c r="AM136" i="13"/>
  <c r="AL26" i="13"/>
  <c r="AM26" i="13" s="1"/>
  <c r="AM87" i="17"/>
  <c r="AL32" i="17"/>
  <c r="AM32" i="17" s="1"/>
  <c r="P38" i="18"/>
  <c r="AM122" i="3"/>
  <c r="AK110" i="18"/>
  <c r="AL110" i="18" s="1"/>
  <c r="AL12" i="3"/>
  <c r="AM131" i="14"/>
  <c r="AL19" i="10"/>
  <c r="AM19" i="10" s="1"/>
  <c r="AM103" i="10"/>
  <c r="AL48" i="10"/>
  <c r="AM48" i="10" s="1"/>
  <c r="AM87" i="10"/>
  <c r="AL32" i="10"/>
  <c r="AM32" i="10" s="1"/>
  <c r="AM69" i="10"/>
  <c r="AL14" i="10"/>
  <c r="AM14" i="10" s="1"/>
  <c r="AM162" i="9"/>
  <c r="AL52" i="9"/>
  <c r="AM52" i="9" s="1"/>
  <c r="AM146" i="16"/>
  <c r="AL36" i="16"/>
  <c r="AM36" i="16" s="1"/>
  <c r="AL18" i="17"/>
  <c r="AM18" i="17" s="1"/>
  <c r="AM145" i="10"/>
  <c r="AL35" i="10"/>
  <c r="AM35" i="10" s="1"/>
  <c r="AM138" i="10"/>
  <c r="AL28" i="10"/>
  <c r="AM28" i="10" s="1"/>
  <c r="AM94" i="10"/>
  <c r="AL39" i="10"/>
  <c r="AM39" i="10" s="1"/>
  <c r="AM100" i="15"/>
  <c r="AL45" i="15"/>
  <c r="AM45" i="15" s="1"/>
  <c r="AM137" i="16"/>
  <c r="AL27" i="16"/>
  <c r="AM27" i="16" s="1"/>
  <c r="AL17" i="16"/>
  <c r="AM17" i="16" s="1"/>
  <c r="AM127" i="16"/>
  <c r="AM138" i="2"/>
  <c r="AL34" i="7"/>
  <c r="AM34" i="7" s="1"/>
  <c r="AM144" i="7"/>
  <c r="AM84" i="7"/>
  <c r="AL29" i="7"/>
  <c r="AM29" i="7" s="1"/>
  <c r="AM74" i="7"/>
  <c r="AM74" i="2"/>
  <c r="AM161" i="20"/>
  <c r="AM128" i="20"/>
  <c r="AL18" i="20"/>
  <c r="AM18" i="20" s="1"/>
  <c r="AM67" i="20"/>
  <c r="AL12" i="20"/>
  <c r="AM12" i="9"/>
  <c r="AL13" i="14"/>
  <c r="AM152" i="13"/>
  <c r="AL42" i="13"/>
  <c r="AM42" i="13" s="1"/>
  <c r="AM99" i="7"/>
  <c r="AL44" i="7"/>
  <c r="AM44" i="7" s="1"/>
  <c r="AM83" i="7"/>
  <c r="AL28" i="7"/>
  <c r="AM28" i="7" s="1"/>
  <c r="AM127" i="20"/>
  <c r="AL17" i="20"/>
  <c r="AM17" i="20" s="1"/>
  <c r="AM158" i="6"/>
  <c r="AM158" i="2"/>
  <c r="AM72" i="6"/>
  <c r="AL17" i="6"/>
  <c r="AM17" i="6" s="1"/>
  <c r="AM99" i="5"/>
  <c r="AL44" i="5"/>
  <c r="AM44" i="5" s="1"/>
  <c r="AE96" i="18"/>
  <c r="A111" i="12"/>
  <c r="A166" i="12"/>
  <c r="AM95" i="4"/>
  <c r="AL40" i="4"/>
  <c r="AM40" i="4" s="1"/>
  <c r="AM69" i="4"/>
  <c r="AL14" i="4"/>
  <c r="AM14" i="4" s="1"/>
  <c r="AM99" i="15"/>
  <c r="AL44" i="15"/>
  <c r="AM44" i="15" s="1"/>
  <c r="AB47" i="2"/>
  <c r="G46" i="2"/>
  <c r="AL17" i="14"/>
  <c r="AM17" i="14" s="1"/>
  <c r="U95" i="18"/>
  <c r="AM73" i="2"/>
  <c r="Z15" i="18"/>
  <c r="J15" i="18"/>
  <c r="AM74" i="3"/>
  <c r="AL19" i="3"/>
  <c r="AM19" i="3" s="1"/>
  <c r="AB95" i="18"/>
  <c r="M26" i="18"/>
  <c r="AL19" i="15"/>
  <c r="AM19" i="15" s="1"/>
  <c r="AM95" i="8"/>
  <c r="AL40" i="8"/>
  <c r="AM40" i="8" s="1"/>
  <c r="K34" i="2"/>
  <c r="AB31" i="2"/>
  <c r="D31" i="2"/>
  <c r="M28" i="2"/>
  <c r="X27" i="2"/>
  <c r="S26" i="2"/>
  <c r="AM15" i="15"/>
  <c r="W15" i="18"/>
  <c r="AM68" i="8"/>
  <c r="AL13" i="8"/>
  <c r="AM100" i="16"/>
  <c r="AL45" i="16"/>
  <c r="AM45" i="16" s="1"/>
  <c r="N18" i="18"/>
  <c r="F18" i="18"/>
  <c r="AL33" i="17"/>
  <c r="AM33" i="17" s="1"/>
  <c r="G43" i="2"/>
  <c r="G10" i="2" s="1"/>
  <c r="J42" i="2"/>
  <c r="AD38" i="2"/>
  <c r="V38" i="2"/>
  <c r="J34" i="2"/>
  <c r="M33" i="2"/>
  <c r="AD30" i="2"/>
  <c r="I29" i="2"/>
  <c r="G20" i="2"/>
  <c r="G9" i="2" s="1"/>
  <c r="AC18" i="2"/>
  <c r="M18" i="2"/>
  <c r="AM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L34" i="14"/>
  <c r="AM34" i="14" s="1"/>
  <c r="U96" i="18"/>
  <c r="M96" i="18"/>
  <c r="F13" i="18"/>
  <c r="AA95" i="18"/>
  <c r="Y15" i="18"/>
  <c r="Q15" i="18"/>
  <c r="AB28" i="18"/>
  <c r="AL39" i="20"/>
  <c r="AM39" i="20" s="1"/>
  <c r="E12" i="2"/>
  <c r="AF30" i="18"/>
  <c r="AF22" i="18"/>
  <c r="AF14" i="18"/>
  <c r="AA96" i="18"/>
  <c r="AL38" i="20"/>
  <c r="AM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AM145" i="2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L19" i="20"/>
  <c r="AM19" i="20" s="1"/>
  <c r="C25" i="18"/>
  <c r="Q42" i="18"/>
  <c r="AL33" i="20"/>
  <c r="AM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Y9" i="2" s="1"/>
  <c r="O44" i="2"/>
  <c r="R38" i="2"/>
  <c r="AF37" i="18"/>
  <c r="S96" i="18"/>
  <c r="N39" i="2"/>
  <c r="Q20" i="2"/>
  <c r="AB19" i="2"/>
  <c r="W18" i="2"/>
  <c r="R12" i="18"/>
  <c r="R95" i="18"/>
  <c r="AM83" i="14"/>
  <c r="AL28" i="14"/>
  <c r="AM28" i="14" s="1"/>
  <c r="AM90" i="5"/>
  <c r="AL35" i="5"/>
  <c r="AM35" i="5" s="1"/>
  <c r="U33" i="2"/>
  <c r="G53" i="18"/>
  <c r="AL44" i="14"/>
  <c r="AM44" i="14" s="1"/>
  <c r="Z95" i="18"/>
  <c r="AM107" i="11"/>
  <c r="AL52" i="11"/>
  <c r="AM52" i="11" s="1"/>
  <c r="AL20" i="6"/>
  <c r="AM20" i="6" s="1"/>
  <c r="AM75" i="6"/>
  <c r="AL42" i="5"/>
  <c r="AM42" i="5" s="1"/>
  <c r="AM97" i="5"/>
  <c r="D42" i="18"/>
  <c r="D41" i="18"/>
  <c r="AL17" i="8"/>
  <c r="AM17" i="8" s="1"/>
  <c r="S13" i="18"/>
  <c r="T53" i="18"/>
  <c r="F96" i="18"/>
  <c r="AM136" i="4"/>
  <c r="K13" i="18"/>
  <c r="J12" i="18"/>
  <c r="AM136" i="14"/>
  <c r="AL16" i="14"/>
  <c r="AM16" i="14" s="1"/>
  <c r="AM126" i="14"/>
  <c r="A111" i="14"/>
  <c r="A166" i="14"/>
  <c r="AM156" i="13"/>
  <c r="AM143" i="13"/>
  <c r="AM161" i="12"/>
  <c r="AL50" i="12"/>
  <c r="AM50" i="12" s="1"/>
  <c r="AM126" i="12"/>
  <c r="AL16" i="12"/>
  <c r="AM16" i="12" s="1"/>
  <c r="R17" i="18"/>
  <c r="R53" i="18"/>
  <c r="J53" i="18"/>
  <c r="J17" i="18"/>
  <c r="AM123" i="10"/>
  <c r="AM102" i="10"/>
  <c r="AL47" i="10"/>
  <c r="AM47" i="10" s="1"/>
  <c r="AL31" i="10"/>
  <c r="AM31" i="10" s="1"/>
  <c r="AM86" i="10"/>
  <c r="AM89" i="9"/>
  <c r="AL34" i="9"/>
  <c r="AM34" i="9" s="1"/>
  <c r="AM81" i="9"/>
  <c r="AM67" i="8"/>
  <c r="AL12" i="8"/>
  <c r="X53" i="18"/>
  <c r="P27" i="18"/>
  <c r="P53" i="18"/>
  <c r="L53" i="18"/>
  <c r="C53" i="18"/>
  <c r="AL49" i="7"/>
  <c r="AM49" i="7" s="1"/>
  <c r="AM160" i="7"/>
  <c r="AM161" i="6"/>
  <c r="AL50" i="6"/>
  <c r="AM50" i="6" s="1"/>
  <c r="AA47" i="2"/>
  <c r="E47" i="2"/>
  <c r="S45" i="2"/>
  <c r="AL52" i="14"/>
  <c r="AM52" i="14" s="1"/>
  <c r="AM107" i="14"/>
  <c r="AL27" i="17"/>
  <c r="AM27" i="17" s="1"/>
  <c r="R13" i="18"/>
  <c r="N41" i="2"/>
  <c r="D23" i="18"/>
  <c r="AL39" i="17"/>
  <c r="AM39" i="17" s="1"/>
  <c r="AL27" i="5"/>
  <c r="AM27" i="5" s="1"/>
  <c r="J13" i="18"/>
  <c r="AL47" i="17"/>
  <c r="AM47" i="17" s="1"/>
  <c r="N13" i="18"/>
  <c r="O13" i="18"/>
  <c r="AM149" i="14"/>
  <c r="AL39" i="14"/>
  <c r="AM39" i="14" s="1"/>
  <c r="AD18" i="18"/>
  <c r="AD9" i="18" s="1"/>
  <c r="AD52" i="18"/>
  <c r="AM143" i="10"/>
  <c r="AL33" i="10"/>
  <c r="AM33" i="10" s="1"/>
  <c r="AM91" i="8"/>
  <c r="AL36" i="8"/>
  <c r="AM36" i="8" s="1"/>
  <c r="AM83" i="8"/>
  <c r="AL28" i="8"/>
  <c r="AM28" i="8" s="1"/>
  <c r="AM74" i="8"/>
  <c r="AL19" i="8"/>
  <c r="AM19" i="8" s="1"/>
  <c r="AM163" i="20"/>
  <c r="AF53" i="18"/>
  <c r="AF19" i="18"/>
  <c r="AL12" i="6"/>
  <c r="S52" i="18"/>
  <c r="AL44" i="11"/>
  <c r="AM44" i="11" s="1"/>
  <c r="AL28" i="11"/>
  <c r="AM28" i="11" s="1"/>
  <c r="N12" i="18"/>
  <c r="V13" i="18"/>
  <c r="AA53" i="18"/>
  <c r="AL45" i="14"/>
  <c r="AM45" i="14" s="1"/>
  <c r="AM69" i="14"/>
  <c r="AL14" i="14"/>
  <c r="AM14" i="14" s="1"/>
  <c r="U53" i="18"/>
  <c r="U13" i="18"/>
  <c r="M13" i="18"/>
  <c r="M53" i="18"/>
  <c r="AL51" i="13"/>
  <c r="AM51" i="13" s="1"/>
  <c r="AM106" i="13"/>
  <c r="AL43" i="13"/>
  <c r="AM43" i="13" s="1"/>
  <c r="AM98" i="13"/>
  <c r="AM82" i="13"/>
  <c r="AL27" i="13"/>
  <c r="AM27" i="13" s="1"/>
  <c r="AE52" i="18"/>
  <c r="AA14" i="18"/>
  <c r="AA52" i="18"/>
  <c r="W52" i="18"/>
  <c r="O52" i="18"/>
  <c r="K14" i="18"/>
  <c r="K52" i="18"/>
  <c r="AM152" i="12"/>
  <c r="AM152" i="2"/>
  <c r="AL42" i="12"/>
  <c r="AM42" i="12" s="1"/>
  <c r="AM104" i="12"/>
  <c r="AM70" i="12"/>
  <c r="AL15" i="12"/>
  <c r="AM15" i="12" s="1"/>
  <c r="AL51" i="8"/>
  <c r="AM51" i="8" s="1"/>
  <c r="AM106" i="8"/>
  <c r="AL43" i="8"/>
  <c r="AM43" i="8" s="1"/>
  <c r="AM98" i="8"/>
  <c r="AM143" i="17"/>
  <c r="K15" i="2"/>
  <c r="AM125" i="2"/>
  <c r="AM159" i="11"/>
  <c r="AM151" i="2"/>
  <c r="AL31" i="17"/>
  <c r="AM31" i="17" s="1"/>
  <c r="AM86" i="17"/>
  <c r="AL21" i="17"/>
  <c r="AM21" i="17" s="1"/>
  <c r="AM76" i="17"/>
  <c r="D29" i="18"/>
  <c r="AM139" i="10"/>
  <c r="AL35" i="17"/>
  <c r="AM35" i="17" s="1"/>
  <c r="AM145" i="17"/>
  <c r="AM104" i="8"/>
  <c r="AL49" i="8"/>
  <c r="AM49" i="8" s="1"/>
  <c r="AM138" i="15"/>
  <c r="K96" i="18"/>
  <c r="K43" i="18"/>
  <c r="AL31" i="16"/>
  <c r="AM31" i="16" s="1"/>
  <c r="AM86" i="16"/>
  <c r="AL21" i="16"/>
  <c r="AM21" i="16" s="1"/>
  <c r="AM76" i="16"/>
  <c r="I42" i="18"/>
  <c r="I52" i="18"/>
  <c r="AL36" i="14"/>
  <c r="AM36" i="14" s="1"/>
  <c r="AM91" i="14"/>
  <c r="AM73" i="14"/>
  <c r="AL18" i="14"/>
  <c r="AM18" i="14" s="1"/>
  <c r="W13" i="18"/>
  <c r="W53" i="18"/>
  <c r="AM159" i="17"/>
  <c r="AL48" i="17"/>
  <c r="AM48" i="17" s="1"/>
  <c r="AM99" i="2"/>
  <c r="AM145" i="11"/>
  <c r="AL51" i="14"/>
  <c r="AM51" i="14" s="1"/>
  <c r="AM147" i="14"/>
  <c r="D40" i="18"/>
  <c r="AL34" i="8"/>
  <c r="AM34" i="8" s="1"/>
  <c r="AL30" i="6"/>
  <c r="AM30" i="6" s="1"/>
  <c r="AL42" i="11"/>
  <c r="AM42" i="11" s="1"/>
  <c r="Z96" i="18"/>
  <c r="AL37" i="17"/>
  <c r="AM37" i="17" s="1"/>
  <c r="AM92" i="17"/>
  <c r="H33" i="2"/>
  <c r="E44" i="2"/>
  <c r="C96" i="18"/>
  <c r="AL53" i="20"/>
  <c r="AM53" i="20" s="1"/>
  <c r="AM108" i="20"/>
  <c r="AL20" i="20"/>
  <c r="AM20" i="20" s="1"/>
  <c r="AM75" i="20"/>
  <c r="AL37" i="6"/>
  <c r="AM37" i="6" s="1"/>
  <c r="AM92" i="6"/>
  <c r="AM104" i="5"/>
  <c r="AL49" i="5"/>
  <c r="AM49" i="5" s="1"/>
  <c r="AL41" i="5"/>
  <c r="AM41" i="5" s="1"/>
  <c r="AM96" i="5"/>
  <c r="V39" i="18"/>
  <c r="AM101" i="16"/>
  <c r="AL46" i="16"/>
  <c r="AM46" i="16" s="1"/>
  <c r="AL20" i="16"/>
  <c r="AM20" i="16" s="1"/>
  <c r="AM75" i="16"/>
  <c r="U46" i="2"/>
  <c r="T39" i="2"/>
  <c r="AL47" i="6"/>
  <c r="AM47" i="6" s="1"/>
  <c r="AM130" i="2"/>
  <c r="AM94" i="12"/>
  <c r="AL39" i="12"/>
  <c r="AM39" i="12" s="1"/>
  <c r="AL31" i="12"/>
  <c r="AM31" i="12" s="1"/>
  <c r="AM86" i="12"/>
  <c r="AL21" i="12"/>
  <c r="AM21" i="12" s="1"/>
  <c r="AM76" i="12"/>
  <c r="AL40" i="11"/>
  <c r="AM40" i="11" s="1"/>
  <c r="AM95" i="11"/>
  <c r="AL53" i="7"/>
  <c r="AM53" i="7" s="1"/>
  <c r="AM108" i="7"/>
  <c r="AL37" i="7"/>
  <c r="AM37" i="7" s="1"/>
  <c r="AM92" i="7"/>
  <c r="AL20" i="7"/>
  <c r="AM20" i="7" s="1"/>
  <c r="AM75" i="7"/>
  <c r="AL52" i="20"/>
  <c r="AM52" i="20" s="1"/>
  <c r="AM107" i="20"/>
  <c r="AL36" i="20"/>
  <c r="AM36" i="20" s="1"/>
  <c r="AM91" i="20"/>
  <c r="AB46" i="2"/>
  <c r="K44" i="2"/>
  <c r="AG52" i="18"/>
  <c r="AG12" i="18"/>
  <c r="AG9" i="18" s="1"/>
  <c r="AL31" i="11"/>
  <c r="AM31" i="11" s="1"/>
  <c r="AM86" i="11"/>
  <c r="AL21" i="11"/>
  <c r="AM21" i="11" s="1"/>
  <c r="AM76" i="11"/>
  <c r="AL31" i="9"/>
  <c r="AM31" i="9" s="1"/>
  <c r="AM86" i="9"/>
  <c r="AL21" i="9"/>
  <c r="AM21" i="9" s="1"/>
  <c r="AM76" i="9"/>
  <c r="AM68" i="9"/>
  <c r="AL13" i="9"/>
  <c r="AL52" i="7"/>
  <c r="AM52" i="7" s="1"/>
  <c r="AM107" i="7"/>
  <c r="AM102" i="5"/>
  <c r="AL47" i="5"/>
  <c r="AM47" i="5" s="1"/>
  <c r="AL41" i="3"/>
  <c r="AM41" i="3" s="1"/>
  <c r="AM96" i="3"/>
  <c r="AM107" i="16"/>
  <c r="AL52" i="16"/>
  <c r="AM52" i="16" s="1"/>
  <c r="AM83" i="16"/>
  <c r="AL28" i="16"/>
  <c r="AM28" i="16" s="1"/>
  <c r="AB51" i="2"/>
  <c r="AM88" i="2"/>
  <c r="AF95" i="18"/>
  <c r="AL31" i="13"/>
  <c r="AM31" i="13" s="1"/>
  <c r="AM86" i="13"/>
  <c r="AL21" i="13"/>
  <c r="AM21" i="13" s="1"/>
  <c r="AM76" i="13"/>
  <c r="AL50" i="20"/>
  <c r="AM50" i="20" s="1"/>
  <c r="AM105" i="20"/>
  <c r="AL42" i="20"/>
  <c r="AM42" i="20" s="1"/>
  <c r="AM97" i="20"/>
  <c r="AM82" i="20"/>
  <c r="AL27" i="20"/>
  <c r="AM27" i="20" s="1"/>
  <c r="AL40" i="3"/>
  <c r="AM40" i="3" s="1"/>
  <c r="AM95" i="3"/>
  <c r="AL51" i="15"/>
  <c r="AM51" i="15" s="1"/>
  <c r="AM106" i="15"/>
  <c r="AL43" i="15"/>
  <c r="AM43" i="15" s="1"/>
  <c r="AM98" i="15"/>
  <c r="H13" i="2"/>
  <c r="K51" i="2"/>
  <c r="V50" i="2"/>
  <c r="AF52" i="18"/>
  <c r="AG10" i="18"/>
  <c r="AL14" i="6"/>
  <c r="AM14" i="6" s="1"/>
  <c r="AL37" i="11"/>
  <c r="AM37" i="11" s="1"/>
  <c r="AM92" i="11"/>
  <c r="AL50" i="10"/>
  <c r="AM50" i="10" s="1"/>
  <c r="AM105" i="10"/>
  <c r="AL42" i="10"/>
  <c r="AM42" i="10" s="1"/>
  <c r="AM97" i="10"/>
  <c r="AL40" i="17"/>
  <c r="AM40" i="17" s="1"/>
  <c r="AM95" i="17"/>
  <c r="AL52" i="8"/>
  <c r="AM52" i="8" s="1"/>
  <c r="AM107" i="8"/>
  <c r="AL20" i="8"/>
  <c r="AM20" i="8" s="1"/>
  <c r="AM75" i="8"/>
  <c r="AC26" i="18"/>
  <c r="AL50" i="7"/>
  <c r="AM50" i="7" s="1"/>
  <c r="AM105" i="7"/>
  <c r="AL42" i="7"/>
  <c r="AM42" i="7" s="1"/>
  <c r="AM97" i="7"/>
  <c r="AL30" i="4"/>
  <c r="AM30" i="4" s="1"/>
  <c r="AM85" i="4"/>
  <c r="AL20" i="4"/>
  <c r="AM20" i="4" s="1"/>
  <c r="AM75" i="4"/>
  <c r="AL50" i="15"/>
  <c r="AM50" i="15" s="1"/>
  <c r="AM105" i="15"/>
  <c r="AM81" i="15"/>
  <c r="AL26" i="15"/>
  <c r="AM26" i="15" s="1"/>
  <c r="AC32" i="2"/>
  <c r="P31" i="2"/>
  <c r="AB15" i="2"/>
  <c r="AB10" i="2" s="1"/>
  <c r="AL20" i="3"/>
  <c r="AM20" i="3" s="1"/>
  <c r="AM75" i="3"/>
  <c r="I51" i="2"/>
  <c r="AM138" i="20"/>
  <c r="AL46" i="3"/>
  <c r="AM46" i="3" s="1"/>
  <c r="AL41" i="14"/>
  <c r="AM41" i="14" s="1"/>
  <c r="AM96" i="14"/>
  <c r="AL40" i="10"/>
  <c r="AM40" i="10" s="1"/>
  <c r="AM95" i="10"/>
  <c r="AL52" i="4"/>
  <c r="AM52" i="4" s="1"/>
  <c r="AM107" i="4"/>
  <c r="AL36" i="4"/>
  <c r="AM36" i="4" s="1"/>
  <c r="AM91" i="4"/>
  <c r="AL40" i="15"/>
  <c r="AM40" i="15" s="1"/>
  <c r="AM95" i="15"/>
  <c r="H41" i="2"/>
  <c r="K40" i="2"/>
  <c r="I38" i="2"/>
  <c r="A167" i="9"/>
  <c r="AL50" i="14"/>
  <c r="AM50" i="14" s="1"/>
  <c r="AM105" i="14"/>
  <c r="AL42" i="14"/>
  <c r="AM42" i="14" s="1"/>
  <c r="AM97" i="14"/>
  <c r="AL41" i="13"/>
  <c r="AM41" i="13" s="1"/>
  <c r="AM96" i="13"/>
  <c r="AL40" i="12"/>
  <c r="AM40" i="12" s="1"/>
  <c r="AM95" i="12"/>
  <c r="AL20" i="11"/>
  <c r="AM20" i="11" s="1"/>
  <c r="AM75" i="11"/>
  <c r="AL41" i="10"/>
  <c r="AM41" i="10" s="1"/>
  <c r="AM96" i="10"/>
  <c r="AL40" i="9"/>
  <c r="AM40" i="9" s="1"/>
  <c r="AM95" i="9"/>
  <c r="AL30" i="17"/>
  <c r="AM30" i="17" s="1"/>
  <c r="AM85" i="17"/>
  <c r="AL42" i="8"/>
  <c r="AM42" i="8" s="1"/>
  <c r="AM97" i="8"/>
  <c r="AL43" i="7"/>
  <c r="AM43" i="7" s="1"/>
  <c r="AM98" i="7"/>
  <c r="AL51" i="20"/>
  <c r="AM51" i="20" s="1"/>
  <c r="AM106" i="20"/>
  <c r="AL31" i="6"/>
  <c r="AM31" i="6" s="1"/>
  <c r="AM86" i="6"/>
  <c r="AL21" i="6"/>
  <c r="AM21" i="6" s="1"/>
  <c r="AM76" i="6"/>
  <c r="AL40" i="5"/>
  <c r="AM40" i="5" s="1"/>
  <c r="AM95" i="5"/>
  <c r="AL53" i="4"/>
  <c r="AM53" i="4" s="1"/>
  <c r="AM108" i="4"/>
  <c r="AL37" i="4"/>
  <c r="AM37" i="4" s="1"/>
  <c r="AM92" i="4"/>
  <c r="AL31" i="3"/>
  <c r="AM31" i="3" s="1"/>
  <c r="AM86" i="3"/>
  <c r="AL21" i="3"/>
  <c r="AM21" i="3" s="1"/>
  <c r="AM76" i="3"/>
  <c r="AL41" i="15"/>
  <c r="AM41" i="15" s="1"/>
  <c r="AM96" i="15"/>
  <c r="AL53" i="16"/>
  <c r="AM53" i="16" s="1"/>
  <c r="AM108" i="16"/>
  <c r="AL37" i="16"/>
  <c r="AM37" i="16" s="1"/>
  <c r="AM92" i="16"/>
  <c r="AL30" i="9"/>
  <c r="AM30" i="9" s="1"/>
  <c r="AM85" i="9"/>
  <c r="AL52" i="17"/>
  <c r="AM52" i="17" s="1"/>
  <c r="AM107" i="17"/>
  <c r="AL36" i="17"/>
  <c r="AM36" i="17" s="1"/>
  <c r="AM91" i="17"/>
  <c r="AL41" i="20"/>
  <c r="AM41" i="20" s="1"/>
  <c r="AM96" i="20"/>
  <c r="AL51" i="6"/>
  <c r="AM51" i="6" s="1"/>
  <c r="AM106" i="6"/>
  <c r="AL31" i="15"/>
  <c r="AM31" i="15" s="1"/>
  <c r="AM86" i="15"/>
  <c r="AL51" i="16"/>
  <c r="AM51" i="16" s="1"/>
  <c r="AM106" i="16"/>
  <c r="AL43" i="16"/>
  <c r="AM43" i="16" s="1"/>
  <c r="AM98" i="16"/>
  <c r="AL21" i="14"/>
  <c r="AM21" i="14" s="1"/>
  <c r="AM76" i="14"/>
  <c r="AL20" i="13"/>
  <c r="AM20" i="13" s="1"/>
  <c r="AM75" i="13"/>
  <c r="AL53" i="12"/>
  <c r="AM53" i="12" s="1"/>
  <c r="AM108" i="12"/>
  <c r="AL37" i="12"/>
  <c r="AM37" i="12" s="1"/>
  <c r="AM92" i="12"/>
  <c r="AL51" i="11"/>
  <c r="AM51" i="11" s="1"/>
  <c r="AM106" i="11"/>
  <c r="AL21" i="10"/>
  <c r="AM21" i="10" s="1"/>
  <c r="AM76" i="10"/>
  <c r="AL53" i="9"/>
  <c r="AM53" i="9" s="1"/>
  <c r="AM108" i="9"/>
  <c r="AL37" i="9"/>
  <c r="AM37" i="9" s="1"/>
  <c r="AM92" i="9"/>
  <c r="AL51" i="17"/>
  <c r="AM51" i="17" s="1"/>
  <c r="AM106" i="17"/>
  <c r="AL40" i="7"/>
  <c r="AM40" i="7" s="1"/>
  <c r="AM95" i="7"/>
  <c r="AL40" i="20"/>
  <c r="AM40" i="20" s="1"/>
  <c r="AM95" i="20"/>
  <c r="AL52" i="5"/>
  <c r="AM52" i="5" s="1"/>
  <c r="AM107" i="5"/>
  <c r="AL37" i="5"/>
  <c r="AM37" i="5" s="1"/>
  <c r="AM92" i="5"/>
  <c r="AL31" i="5"/>
  <c r="AM31" i="5" s="1"/>
  <c r="AM86" i="5"/>
  <c r="AL21" i="5"/>
  <c r="AM21" i="5" s="1"/>
  <c r="AM76" i="5"/>
  <c r="AL50" i="4"/>
  <c r="AM50" i="4" s="1"/>
  <c r="AM105" i="4"/>
  <c r="AL42" i="4"/>
  <c r="AM42" i="4" s="1"/>
  <c r="AM97" i="4"/>
  <c r="AL36" i="3"/>
  <c r="AM36" i="3" s="1"/>
  <c r="AM91" i="3"/>
  <c r="AL42" i="16"/>
  <c r="AM42" i="16" s="1"/>
  <c r="AM97" i="16"/>
  <c r="AL20" i="14"/>
  <c r="AM20" i="14" s="1"/>
  <c r="AM75" i="14"/>
  <c r="AL37" i="13"/>
  <c r="AM37" i="13" s="1"/>
  <c r="AM92" i="13"/>
  <c r="AL36" i="12"/>
  <c r="AM36" i="12" s="1"/>
  <c r="AM91" i="12"/>
  <c r="AL37" i="10"/>
  <c r="AM37" i="10" s="1"/>
  <c r="AM92" i="10"/>
  <c r="AL36" i="9"/>
  <c r="AM36" i="9" s="1"/>
  <c r="AM91" i="9"/>
  <c r="AL42" i="17"/>
  <c r="AM42" i="17" s="1"/>
  <c r="AM97" i="17"/>
  <c r="AL31" i="8"/>
  <c r="AM31" i="8" s="1"/>
  <c r="AM86" i="8"/>
  <c r="AL31" i="7"/>
  <c r="AM31" i="7" s="1"/>
  <c r="AM86" i="7"/>
  <c r="AL42" i="6"/>
  <c r="AM42" i="6" s="1"/>
  <c r="AM97" i="6"/>
  <c r="AL51" i="5"/>
  <c r="AM51" i="5" s="1"/>
  <c r="AM106" i="5"/>
  <c r="AL36" i="5"/>
  <c r="AM36" i="5" s="1"/>
  <c r="AM91" i="5"/>
  <c r="AL51" i="3"/>
  <c r="AM51" i="3" s="1"/>
  <c r="AM106" i="3"/>
  <c r="AL43" i="3"/>
  <c r="AM43" i="3" s="1"/>
  <c r="AM98" i="3"/>
  <c r="AL53" i="15"/>
  <c r="AM53" i="15" s="1"/>
  <c r="AM108" i="15"/>
  <c r="AL37" i="15"/>
  <c r="AM37" i="15" s="1"/>
  <c r="AM92" i="15"/>
  <c r="AL53" i="14"/>
  <c r="AM53" i="14" s="1"/>
  <c r="AM108" i="14"/>
  <c r="AL37" i="14"/>
  <c r="AM37" i="14" s="1"/>
  <c r="AM92" i="14"/>
  <c r="AL51" i="12"/>
  <c r="AM51" i="12" s="1"/>
  <c r="AM106" i="12"/>
  <c r="AL43" i="12"/>
  <c r="AM43" i="12" s="1"/>
  <c r="AM98" i="12"/>
  <c r="AL41" i="11"/>
  <c r="AM41" i="11" s="1"/>
  <c r="AM96" i="11"/>
  <c r="AL52" i="10"/>
  <c r="AM52" i="10" s="1"/>
  <c r="AM107" i="10"/>
  <c r="AL36" i="10"/>
  <c r="AM36" i="10" s="1"/>
  <c r="AM91" i="10"/>
  <c r="AL51" i="9"/>
  <c r="AM51" i="9" s="1"/>
  <c r="AM106" i="9"/>
  <c r="AL43" i="9"/>
  <c r="AM43" i="9" s="1"/>
  <c r="AM98" i="9"/>
  <c r="AL41" i="17"/>
  <c r="AM41" i="17" s="1"/>
  <c r="AM96" i="17"/>
  <c r="AL53" i="8"/>
  <c r="AM53" i="8" s="1"/>
  <c r="AM108" i="8"/>
  <c r="AL37" i="8"/>
  <c r="AM37" i="8" s="1"/>
  <c r="AM92" i="8"/>
  <c r="AL21" i="8"/>
  <c r="AM21" i="8" s="1"/>
  <c r="AM76" i="8"/>
  <c r="AL21" i="7"/>
  <c r="AM21" i="7" s="1"/>
  <c r="AM76" i="7"/>
  <c r="AL31" i="20"/>
  <c r="AM31" i="20" s="1"/>
  <c r="AM86" i="20"/>
  <c r="AL21" i="20"/>
  <c r="AM21" i="20" s="1"/>
  <c r="AM76" i="20"/>
  <c r="AL41" i="6"/>
  <c r="AM41" i="6" s="1"/>
  <c r="AM96" i="6"/>
  <c r="AL50" i="5"/>
  <c r="AM50" i="5" s="1"/>
  <c r="AM105" i="5"/>
  <c r="AL43" i="5"/>
  <c r="AM43" i="5" s="1"/>
  <c r="AM98" i="5"/>
  <c r="AL42" i="3"/>
  <c r="AM42" i="3" s="1"/>
  <c r="AM97" i="3"/>
  <c r="AL52" i="15"/>
  <c r="AM52" i="15" s="1"/>
  <c r="AM107" i="15"/>
  <c r="A167" i="2"/>
  <c r="A167" i="17"/>
  <c r="A167" i="10"/>
  <c r="A112" i="16"/>
  <c r="A167" i="14"/>
  <c r="A112" i="11"/>
  <c r="AL40" i="13"/>
  <c r="AM40" i="13" s="1"/>
  <c r="AL43" i="6"/>
  <c r="AM43" i="6" s="1"/>
  <c r="AM23" i="2"/>
  <c r="A112" i="13"/>
  <c r="A112" i="20"/>
  <c r="A112" i="7"/>
  <c r="A167" i="15"/>
  <c r="A112" i="6"/>
  <c r="AL30" i="11"/>
  <c r="AM30" i="11" s="1"/>
  <c r="AL51" i="7"/>
  <c r="AM51" i="7" s="1"/>
  <c r="AL50" i="8"/>
  <c r="AM50" i="8" s="1"/>
  <c r="AL51" i="4"/>
  <c r="AM51" i="4" s="1"/>
  <c r="AL43" i="17"/>
  <c r="AL43" i="20"/>
  <c r="AM43" i="20" s="1"/>
  <c r="AL42" i="15"/>
  <c r="AL43" i="11"/>
  <c r="AL36" i="11"/>
  <c r="AM36" i="11" s="1"/>
  <c r="AL37" i="3"/>
  <c r="AL30" i="13"/>
  <c r="AL31" i="14"/>
  <c r="AL30" i="12"/>
  <c r="AL30" i="20"/>
  <c r="T54" i="19"/>
  <c r="AL20" i="17"/>
  <c r="AL20" i="5"/>
  <c r="A112" i="3"/>
  <c r="A167" i="4"/>
  <c r="A112" i="8"/>
  <c r="O9" i="2" l="1"/>
  <c r="S9" i="2"/>
  <c r="W10" i="2"/>
  <c r="AA9" i="2"/>
  <c r="F10" i="2"/>
  <c r="AL40" i="2"/>
  <c r="AK120" i="18"/>
  <c r="AL120" i="18" s="1"/>
  <c r="AM64" i="14"/>
  <c r="AM119" i="16"/>
  <c r="AL53" i="2"/>
  <c r="AM53" i="2" s="1"/>
  <c r="AK112" i="18"/>
  <c r="AL112" i="18" s="1"/>
  <c r="AL33" i="2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M163" i="2"/>
  <c r="AL30" i="2"/>
  <c r="AM30" i="2" s="1"/>
  <c r="AM12" i="13"/>
  <c r="AL9" i="13"/>
  <c r="AM9" i="13" s="1"/>
  <c r="AM13" i="16"/>
  <c r="AL10" i="16"/>
  <c r="AM10" i="16" s="1"/>
  <c r="AL9" i="14"/>
  <c r="AM9" i="14" s="1"/>
  <c r="AM12" i="6"/>
  <c r="AL9" i="6"/>
  <c r="AM9" i="6" s="1"/>
  <c r="AM13" i="8"/>
  <c r="AL10" i="8"/>
  <c r="AM10" i="8" s="1"/>
  <c r="AM12" i="16"/>
  <c r="AL9" i="16"/>
  <c r="AM9" i="16" s="1"/>
  <c r="AM12" i="12"/>
  <c r="AL9" i="12"/>
  <c r="AM9" i="12" s="1"/>
  <c r="AL120" i="2"/>
  <c r="AM120" i="2" s="1"/>
  <c r="AM12" i="20"/>
  <c r="AL9" i="20"/>
  <c r="AM9" i="20" s="1"/>
  <c r="AM12" i="7"/>
  <c r="AL9" i="7"/>
  <c r="AM9" i="7" s="1"/>
  <c r="AL9" i="9"/>
  <c r="AM9" i="9" s="1"/>
  <c r="AM13" i="15"/>
  <c r="AL10" i="15"/>
  <c r="AM10" i="15" s="1"/>
  <c r="AL10" i="3"/>
  <c r="AM10" i="3" s="1"/>
  <c r="AL31" i="2"/>
  <c r="AM31" i="2" s="1"/>
  <c r="AM12" i="8"/>
  <c r="AL9" i="8"/>
  <c r="AM9" i="8" s="1"/>
  <c r="AM13" i="12"/>
  <c r="AL10" i="12"/>
  <c r="AM10" i="12" s="1"/>
  <c r="AL9" i="10"/>
  <c r="AM9" i="10" s="1"/>
  <c r="AL9" i="5"/>
  <c r="AM9" i="5" s="1"/>
  <c r="AM13" i="20"/>
  <c r="AL10" i="20"/>
  <c r="AM10" i="20" s="1"/>
  <c r="AL119" i="2"/>
  <c r="AM119" i="2" s="1"/>
  <c r="AM12" i="11"/>
  <c r="AL9" i="11"/>
  <c r="AM9" i="11" s="1"/>
  <c r="AL65" i="2"/>
  <c r="AM65" i="2" s="1"/>
  <c r="AM67" i="2"/>
  <c r="AL64" i="2"/>
  <c r="AM64" i="2" s="1"/>
  <c r="AL10" i="17"/>
  <c r="AM10" i="17" s="1"/>
  <c r="AM12" i="3"/>
  <c r="AL9" i="3"/>
  <c r="AM9" i="3" s="1"/>
  <c r="AM13" i="6"/>
  <c r="AL10" i="6"/>
  <c r="AM10" i="6" s="1"/>
  <c r="AM13" i="10"/>
  <c r="AL10" i="10"/>
  <c r="AM10" i="10" s="1"/>
  <c r="AM12" i="15"/>
  <c r="AL9" i="15"/>
  <c r="AM9" i="15" s="1"/>
  <c r="AM13" i="5"/>
  <c r="AL10" i="5"/>
  <c r="AM10" i="5" s="1"/>
  <c r="AM13" i="7"/>
  <c r="AL10" i="7"/>
  <c r="AM10" i="7" s="1"/>
  <c r="AM13" i="13"/>
  <c r="AL10" i="13"/>
  <c r="AM10" i="13" s="1"/>
  <c r="AM13" i="4"/>
  <c r="AL10" i="4"/>
  <c r="AM10" i="4" s="1"/>
  <c r="AM13" i="11"/>
  <c r="AL10" i="11"/>
  <c r="AM10" i="11" s="1"/>
  <c r="AM13" i="9"/>
  <c r="AL10" i="9"/>
  <c r="AM10" i="9" s="1"/>
  <c r="AL10" i="14"/>
  <c r="AM10" i="14" s="1"/>
  <c r="AM12" i="4"/>
  <c r="AL9" i="4"/>
  <c r="AM9" i="4" s="1"/>
  <c r="AM12" i="17"/>
  <c r="AL9" i="17"/>
  <c r="AM9" i="17" s="1"/>
  <c r="AK114" i="18"/>
  <c r="AL114" i="18" s="1"/>
  <c r="AL39" i="2"/>
  <c r="AM39" i="2" s="1"/>
  <c r="AM149" i="2"/>
  <c r="AM12" i="14"/>
  <c r="AM25" i="6"/>
  <c r="AM13" i="14"/>
  <c r="AM22" i="5"/>
  <c r="AM22" i="8"/>
  <c r="AM25" i="11"/>
  <c r="AM22" i="17"/>
  <c r="AM25" i="3"/>
  <c r="AM25" i="12"/>
  <c r="AM22" i="12"/>
  <c r="AM22" i="11"/>
  <c r="AM22" i="20"/>
  <c r="AM22" i="10"/>
  <c r="AM22" i="9"/>
  <c r="AK127" i="18"/>
  <c r="AL127" i="18" s="1"/>
  <c r="AL22" i="2"/>
  <c r="AM22" i="2" s="1"/>
  <c r="AL25" i="2"/>
  <c r="AL14" i="2"/>
  <c r="AM14" i="2" s="1"/>
  <c r="AM120" i="12"/>
  <c r="AL45" i="2"/>
  <c r="AM45" i="2" s="1"/>
  <c r="AL47" i="2"/>
  <c r="AM47" i="2" s="1"/>
  <c r="AM120" i="5"/>
  <c r="AL28" i="2"/>
  <c r="AM28" i="2" s="1"/>
  <c r="AL50" i="2"/>
  <c r="AM50" i="2" s="1"/>
  <c r="AL121" i="18"/>
  <c r="AM119" i="14"/>
  <c r="AL18" i="2"/>
  <c r="AM18" i="2" s="1"/>
  <c r="AL27" i="2"/>
  <c r="AM27" i="2" s="1"/>
  <c r="AM81" i="2"/>
  <c r="AM24" i="2"/>
  <c r="AL41" i="2"/>
  <c r="AM41" i="2" s="1"/>
  <c r="AL49" i="2"/>
  <c r="AM49" i="2" s="1"/>
  <c r="AL38" i="2"/>
  <c r="AM38" i="2" s="1"/>
  <c r="AL12" i="2"/>
  <c r="AL16" i="2"/>
  <c r="AM16" i="2" s="1"/>
  <c r="AL34" i="2"/>
  <c r="AM34" i="2" s="1"/>
  <c r="AL36" i="2"/>
  <c r="AM36" i="2" s="1"/>
  <c r="G35" i="18"/>
  <c r="G10" i="18" s="1"/>
  <c r="G96" i="18"/>
  <c r="AK99" i="18"/>
  <c r="AL99" i="18" s="1"/>
  <c r="AL32" i="2"/>
  <c r="AM32" i="2" s="1"/>
  <c r="AL42" i="2"/>
  <c r="AM42" i="2" s="1"/>
  <c r="AL35" i="2"/>
  <c r="AM35" i="2" s="1"/>
  <c r="AM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M70" i="2"/>
  <c r="AE10" i="18"/>
  <c r="D10" i="18"/>
  <c r="O10" i="18"/>
  <c r="AF9" i="18"/>
  <c r="O9" i="18"/>
  <c r="P10" i="18"/>
  <c r="Q10" i="18"/>
  <c r="P9" i="18"/>
  <c r="AM93" i="2"/>
  <c r="AK125" i="18"/>
  <c r="AL125" i="18" s="1"/>
  <c r="AM120" i="3"/>
  <c r="AM143" i="2"/>
  <c r="AM33" i="2"/>
  <c r="AL44" i="2"/>
  <c r="AM44" i="2" s="1"/>
  <c r="Z9" i="18"/>
  <c r="AB10" i="18"/>
  <c r="AA9" i="18"/>
  <c r="S10" i="18"/>
  <c r="AM120" i="4"/>
  <c r="AL17" i="2"/>
  <c r="AM17" i="2" s="1"/>
  <c r="X9" i="18"/>
  <c r="AM119" i="12"/>
  <c r="AK102" i="18"/>
  <c r="AL102" i="18" s="1"/>
  <c r="AL19" i="2"/>
  <c r="AM19" i="2" s="1"/>
  <c r="AK113" i="18"/>
  <c r="AL113" i="18" s="1"/>
  <c r="AM120" i="8"/>
  <c r="J9" i="18"/>
  <c r="S9" i="18"/>
  <c r="W9" i="18"/>
  <c r="AK116" i="18"/>
  <c r="AL116" i="18" s="1"/>
  <c r="AM119" i="20"/>
  <c r="AF10" i="18"/>
  <c r="AM119" i="10"/>
  <c r="AL37" i="2"/>
  <c r="AM37" i="2" s="1"/>
  <c r="AM119" i="13"/>
  <c r="AK100" i="18"/>
  <c r="AL100" i="18" s="1"/>
  <c r="N10" i="18"/>
  <c r="R9" i="18"/>
  <c r="F9" i="18"/>
  <c r="U9" i="18"/>
  <c r="AM119" i="17"/>
  <c r="AM119" i="3"/>
  <c r="AK124" i="18"/>
  <c r="AL124" i="18" s="1"/>
  <c r="AL52" i="2"/>
  <c r="AM52" i="2" s="1"/>
  <c r="D9" i="18"/>
  <c r="AM40" i="2"/>
  <c r="U10" i="18"/>
  <c r="AA10" i="18"/>
  <c r="H10" i="18"/>
  <c r="J10" i="18"/>
  <c r="AL26" i="2"/>
  <c r="AM26" i="2" s="1"/>
  <c r="E9" i="18"/>
  <c r="L9" i="18"/>
  <c r="AE9" i="18"/>
  <c r="G9" i="18"/>
  <c r="AM83" i="2"/>
  <c r="AM91" i="2"/>
  <c r="C10" i="18"/>
  <c r="X10" i="18"/>
  <c r="AM96" i="2"/>
  <c r="AM95" i="2"/>
  <c r="M9" i="18"/>
  <c r="Y9" i="18"/>
  <c r="V10" i="18"/>
  <c r="I10" i="18"/>
  <c r="T9" i="18"/>
  <c r="E10" i="18"/>
  <c r="AM15" i="2"/>
  <c r="Y10" i="18"/>
  <c r="V9" i="18"/>
  <c r="AM123" i="2"/>
  <c r="AM82" i="2"/>
  <c r="AL13" i="2"/>
  <c r="AM92" i="2"/>
  <c r="AM120" i="10"/>
  <c r="AK107" i="18"/>
  <c r="AL107" i="18" s="1"/>
  <c r="AK119" i="18"/>
  <c r="AL119" i="18" s="1"/>
  <c r="AM120" i="6"/>
  <c r="AL51" i="2"/>
  <c r="AM51" i="2" s="1"/>
  <c r="AM86" i="2"/>
  <c r="AM102" i="2"/>
  <c r="AM119" i="11"/>
  <c r="AK104" i="18"/>
  <c r="AK18" i="18" s="1"/>
  <c r="AL18" i="18" s="1"/>
  <c r="AK101" i="18"/>
  <c r="AL101" i="18" s="1"/>
  <c r="AM120" i="13"/>
  <c r="AM159" i="2"/>
  <c r="AL48" i="2"/>
  <c r="AM48" i="2" s="1"/>
  <c r="AM119" i="6"/>
  <c r="AK118" i="18"/>
  <c r="AL118" i="18" s="1"/>
  <c r="AM107" i="2"/>
  <c r="AK122" i="18"/>
  <c r="AL122" i="18" s="1"/>
  <c r="AM119" i="4"/>
  <c r="AM120" i="9"/>
  <c r="AK109" i="18"/>
  <c r="AL109" i="18" s="1"/>
  <c r="AM119" i="15"/>
  <c r="AK126" i="18"/>
  <c r="AL126" i="18" s="1"/>
  <c r="AM120" i="20"/>
  <c r="AK117" i="18"/>
  <c r="AL117" i="18" s="1"/>
  <c r="AM105" i="2"/>
  <c r="AM119" i="9"/>
  <c r="AK108" i="18"/>
  <c r="AM120" i="11"/>
  <c r="AK105" i="18"/>
  <c r="AL105" i="18" s="1"/>
  <c r="AM120" i="7"/>
  <c r="AK115" i="18"/>
  <c r="AL115" i="18" s="1"/>
  <c r="K10" i="18"/>
  <c r="AL46" i="2"/>
  <c r="AM46" i="2" s="1"/>
  <c r="AM120" i="17"/>
  <c r="AK111" i="18"/>
  <c r="AL111" i="18" s="1"/>
  <c r="AM89" i="2"/>
  <c r="AM85" i="2"/>
  <c r="AM106" i="2"/>
  <c r="AM139" i="2"/>
  <c r="AL29" i="2"/>
  <c r="AM29" i="2" s="1"/>
  <c r="AL43" i="2"/>
  <c r="AM43" i="2" s="1"/>
  <c r="AM97" i="2"/>
  <c r="AM108" i="2"/>
  <c r="AM128" i="2"/>
  <c r="AM122" i="2"/>
  <c r="AK86" i="18"/>
  <c r="AK43" i="18" s="1"/>
  <c r="AL43" i="18" s="1"/>
  <c r="AL75" i="18"/>
  <c r="AM64" i="6"/>
  <c r="AK72" i="18"/>
  <c r="AK76" i="18"/>
  <c r="AL76" i="18" s="1"/>
  <c r="AM64" i="4"/>
  <c r="AL79" i="18"/>
  <c r="AL55" i="18"/>
  <c r="AK63" i="18"/>
  <c r="AL63" i="18" s="1"/>
  <c r="AK62" i="18"/>
  <c r="AM65" i="15"/>
  <c r="AL84" i="18"/>
  <c r="AM65" i="4"/>
  <c r="AK35" i="18"/>
  <c r="AK68" i="18"/>
  <c r="AM64" i="11"/>
  <c r="AM65" i="5"/>
  <c r="AL82" i="18"/>
  <c r="AM65" i="3"/>
  <c r="AK71" i="18"/>
  <c r="AL71" i="18" s="1"/>
  <c r="AL69" i="18"/>
  <c r="AM65" i="9"/>
  <c r="AM64" i="8"/>
  <c r="AM65" i="20"/>
  <c r="AK83" i="18"/>
  <c r="AK67" i="18"/>
  <c r="AL67" i="18" s="1"/>
  <c r="AL64" i="18"/>
  <c r="AK37" i="18"/>
  <c r="AL37" i="18" s="1"/>
  <c r="AM64" i="12"/>
  <c r="AM64" i="20"/>
  <c r="AM43" i="17"/>
  <c r="AM43" i="11"/>
  <c r="AM42" i="15"/>
  <c r="AL59" i="18"/>
  <c r="AM64" i="5"/>
  <c r="AL66" i="18"/>
  <c r="AM65" i="10"/>
  <c r="AM64" i="13"/>
  <c r="AL57" i="18"/>
  <c r="AM37" i="3"/>
  <c r="AM65" i="13"/>
  <c r="AM65" i="14"/>
  <c r="AK56" i="18"/>
  <c r="AM31" i="14"/>
  <c r="AM30" i="12"/>
  <c r="AM30" i="20"/>
  <c r="AM30" i="13"/>
  <c r="AL58" i="18"/>
  <c r="AM64" i="16"/>
  <c r="AK85" i="18"/>
  <c r="AK60" i="18"/>
  <c r="AM65" i="12"/>
  <c r="AM20" i="5"/>
  <c r="AL21" i="2"/>
  <c r="AL77" i="18"/>
  <c r="AK34" i="18"/>
  <c r="AL34" i="18" s="1"/>
  <c r="AL20" i="2"/>
  <c r="AM20" i="17"/>
  <c r="AK70" i="18"/>
  <c r="AM65" i="8"/>
  <c r="AM64" i="3"/>
  <c r="AK81" i="18"/>
  <c r="AK26" i="18" l="1"/>
  <c r="AL26" i="18" s="1"/>
  <c r="AM13" i="2"/>
  <c r="AL10" i="2"/>
  <c r="AM10" i="2" s="1"/>
  <c r="AM12" i="2"/>
  <c r="AL9" i="2"/>
  <c r="AM9" i="2" s="1"/>
  <c r="AK41" i="18"/>
  <c r="AL41" i="18" s="1"/>
  <c r="AM25" i="2"/>
  <c r="AL35" i="18"/>
  <c r="AK30" i="18"/>
  <c r="AL30" i="18" s="1"/>
  <c r="AK15" i="18"/>
  <c r="AL15" i="18" s="1"/>
  <c r="AK14" i="18"/>
  <c r="AL14" i="18" s="1"/>
  <c r="AK33" i="18"/>
  <c r="AL33" i="18" s="1"/>
  <c r="AK29" i="18"/>
  <c r="AL29" i="18" s="1"/>
  <c r="AK39" i="18"/>
  <c r="AL39" i="18" s="1"/>
  <c r="AK16" i="18"/>
  <c r="AL16" i="18" s="1"/>
  <c r="AK21" i="18"/>
  <c r="AL21" i="18" s="1"/>
  <c r="AK23" i="18"/>
  <c r="AL23" i="18" s="1"/>
  <c r="AK19" i="18"/>
  <c r="AL19" i="18" s="1"/>
  <c r="AL108" i="18"/>
  <c r="AK22" i="18"/>
  <c r="AL22" i="18" s="1"/>
  <c r="AK96" i="18"/>
  <c r="AL96" i="18" s="1"/>
  <c r="AK31" i="18"/>
  <c r="AL31" i="18" s="1"/>
  <c r="AL104" i="18"/>
  <c r="AK95" i="18"/>
  <c r="AL95" i="18" s="1"/>
  <c r="AL72" i="18"/>
  <c r="AK25" i="18"/>
  <c r="AL25" i="18" s="1"/>
  <c r="AK32" i="18"/>
  <c r="AL32" i="18" s="1"/>
  <c r="AL86" i="18"/>
  <c r="AK36" i="18"/>
  <c r="AL36" i="18" s="1"/>
  <c r="AL62" i="18"/>
  <c r="AK12" i="18"/>
  <c r="AL12" i="18" s="1"/>
  <c r="AK20" i="18"/>
  <c r="AL20" i="18" s="1"/>
  <c r="AL68" i="18"/>
  <c r="AK28" i="18"/>
  <c r="AL28" i="18" s="1"/>
  <c r="AK24" i="18"/>
  <c r="AL24" i="18" s="1"/>
  <c r="AK40" i="18"/>
  <c r="AL40" i="18" s="1"/>
  <c r="AL83" i="18"/>
  <c r="AK13" i="18"/>
  <c r="AL13" i="18" s="1"/>
  <c r="AL56" i="18"/>
  <c r="AL85" i="18"/>
  <c r="AK42" i="18"/>
  <c r="AL42" i="18" s="1"/>
  <c r="AK17" i="18"/>
  <c r="AL17" i="18" s="1"/>
  <c r="AL60" i="18"/>
  <c r="AK38" i="18"/>
  <c r="AL81" i="18"/>
  <c r="AK52" i="18"/>
  <c r="AL52" i="18" s="1"/>
  <c r="AM21" i="2"/>
  <c r="AK27" i="18"/>
  <c r="AL70" i="18"/>
  <c r="AK53" i="18"/>
  <c r="AL53" i="18" s="1"/>
  <c r="AM20" i="2"/>
  <c r="AL27" i="18" l="1"/>
  <c r="AK10" i="18"/>
  <c r="AL10" i="18" s="1"/>
  <c r="AL38" i="18"/>
  <c r="AK9" i="18"/>
  <c r="AL9" i="18" s="1"/>
</calcChain>
</file>

<file path=xl/sharedStrings.xml><?xml version="1.0" encoding="utf-8"?>
<sst xmlns="http://schemas.openxmlformats.org/spreadsheetml/2006/main" count="4319" uniqueCount="74">
  <si>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</si>
  <si>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</si>
  <si>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</si>
  <si>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</si>
  <si>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</si>
  <si>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</si>
  <si>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</si>
  <si>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</si>
  <si>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</si>
  <si>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</si>
  <si>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</si>
  <si>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</si>
  <si>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</si>
  <si>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</si>
  <si>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</si>
  <si>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</si>
  <si>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</si>
  <si>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</si>
  <si>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</si>
  <si>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</si>
  <si>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</si>
  <si>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</si>
  <si>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</si>
  <si>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</si>
  <si>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</si>
  <si>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</si>
  <si>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</si>
  <si>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</si>
  <si>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</si>
  <si>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</si>
  <si>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</si>
  <si>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</si>
  <si>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</si>
  <si>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</si>
  <si>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</si>
  <si>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</si>
  <si>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</si>
  <si>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</si>
  <si>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</si>
  <si>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</si>
  <si>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</si>
  <si>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</si>
  <si>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</si>
  <si>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</si>
  <si>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</si>
  <si>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</si>
  <si>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</si>
  <si>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</si>
  <si>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</si>
  <si>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</si>
  <si>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</si>
  <si>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</si>
  <si>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</si>
  <si>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</si>
  <si>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</si>
  <si>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</si>
  <si>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</si>
  <si>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</si>
  <si>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</si>
  <si>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</si>
  <si>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</si>
  <si>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</si>
  <si>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</si>
  <si>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</si>
  <si>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</si>
  <si>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</si>
  <si>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</si>
  <si>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</si>
  <si>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</si>
  <si>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</si>
  <si>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</si>
  <si>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</si>
  <si>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PERIODO: 1990 - OCTUBRE 2024</t>
  </si>
  <si>
    <t>Publicado el 08-11-2024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</si>
</sst>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63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</cellXfs>
  <cellStyles count="11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alculation 2" xfId="27"/>
    <cellStyle name="Check Cell" xfId="28"/>
    <cellStyle name="Dia" xfId="29"/>
    <cellStyle name="Encabez1" xfId="30"/>
    <cellStyle name="Encabez2" xfId="31"/>
    <cellStyle name="Estilo 1" xfId="32"/>
    <cellStyle name="Euro" xfId="33"/>
    <cellStyle name="Euro 2" xfId="34"/>
    <cellStyle name="Excel Built-in Comma" xfId="35"/>
    <cellStyle name="Excel Built-in Normal" xfId="36"/>
    <cellStyle name="Explanatory Text" xfId="37"/>
    <cellStyle name="Fijo" xfId="38"/>
    <cellStyle name="Financiero" xfId="39"/>
    <cellStyle name="Good" xfId="40"/>
    <cellStyle name="Heading 1" xfId="41"/>
    <cellStyle name="Heading 2" xfId="42"/>
    <cellStyle name="Heading 3" xfId="43"/>
    <cellStyle name="Heading 4" xfId="44"/>
    <cellStyle name="Input" xfId="45"/>
    <cellStyle name="Input 2" xfId="46"/>
    <cellStyle name="Linked Cell" xfId="47"/>
    <cellStyle name="Millares [0] 2" xfId="48"/>
    <cellStyle name="Millares 10" xfId="49"/>
    <cellStyle name="Millares 11" xfId="50"/>
    <cellStyle name="Millares 12" xfId="51"/>
    <cellStyle name="Millares 13" xfId="52"/>
    <cellStyle name="Millares 14" xfId="53"/>
    <cellStyle name="Millares 15" xfId="54"/>
    <cellStyle name="Millares 16" xfId="55"/>
    <cellStyle name="Millares 17" xfId="56"/>
    <cellStyle name="Millares 18" xfId="57"/>
    <cellStyle name="Millares 19" xfId="58"/>
    <cellStyle name="Millares 2" xfId="59"/>
    <cellStyle name="Millares 20" xfId="60"/>
    <cellStyle name="Millares 21" xfId="61"/>
    <cellStyle name="Millares 3" xfId="62"/>
    <cellStyle name="Millares 4" xfId="63"/>
    <cellStyle name="Millares 5" xfId="64"/>
    <cellStyle name="Millares 6" xfId="65"/>
    <cellStyle name="Millares 7" xfId="66"/>
    <cellStyle name="Millares 7 2" xfId="67"/>
    <cellStyle name="Millares 7 3" xfId="68"/>
    <cellStyle name="Millares 8" xfId="69"/>
    <cellStyle name="Millares 8 2" xfId="70"/>
    <cellStyle name="Millares 8 2 2" xfId="71"/>
    <cellStyle name="Millares 9" xfId="72"/>
    <cellStyle name="Monetario" xfId="73"/>
    <cellStyle name="Normal" xfId="0" builtinId="0"/>
    <cellStyle name="Normal 10" xfId="74"/>
    <cellStyle name="Normal 10 2" xfId="75"/>
    <cellStyle name="Normal 11" xfId="76"/>
    <cellStyle name="Normal 12" xfId="77"/>
    <cellStyle name="Normal 13" xfId="78"/>
    <cellStyle name="Normal 14" xfId="79"/>
    <cellStyle name="Normal 15" xfId="80"/>
    <cellStyle name="Normal 2" xfId="81"/>
    <cellStyle name="Normal 2 2" xfId="82"/>
    <cellStyle name="Normal 2 2 2" xfId="83"/>
    <cellStyle name="Normal 2 2 3" xfId="84"/>
    <cellStyle name="Normal 2 2 4" xfId="85"/>
    <cellStyle name="Normal 3" xfId="86"/>
    <cellStyle name="Normal 3 2" xfId="87"/>
    <cellStyle name="Normal 3 2 2" xfId="88"/>
    <cellStyle name="Normal 3 3" xfId="89"/>
    <cellStyle name="Normal 3 4" xfId="90"/>
    <cellStyle name="Normal 4" xfId="91"/>
    <cellStyle name="Normal 4 2" xfId="92"/>
    <cellStyle name="Normal 5" xfId="93"/>
    <cellStyle name="Normal 5 2" xfId="94"/>
    <cellStyle name="Normal 6" xfId="95"/>
    <cellStyle name="Normal 6 2" xfId="96"/>
    <cellStyle name="Normal 7" xfId="97"/>
    <cellStyle name="Normal 7 2" xfId="98"/>
    <cellStyle name="Normal 7 3" xfId="99"/>
    <cellStyle name="Normal 8" xfId="100"/>
    <cellStyle name="Normal 9" xfId="101"/>
    <cellStyle name="Note" xfId="102"/>
    <cellStyle name="Note 2" xfId="103"/>
    <cellStyle name="Output" xfId="104"/>
    <cellStyle name="Output 2" xfId="105"/>
    <cellStyle name="Porcentaje 2" xfId="106"/>
    <cellStyle name="Porcentaje 3" xfId="107"/>
    <cellStyle name="Porcentaje 3 2" xfId="108"/>
    <cellStyle name="Porcentaje 3 2 2" xfId="109"/>
    <cellStyle name="Porcentaje 3 3" xfId="110"/>
    <cellStyle name="Porcentaje 4" xfId="111"/>
    <cellStyle name="Porcentaje 5" xfId="112"/>
    <cellStyle name="Porcentaje 6" xfId="113"/>
    <cellStyle name="Porcentual 2" xfId="114"/>
    <cellStyle name="Title" xfId="115"/>
    <cellStyle name="Total 2" xfId="116"/>
    <cellStyle name="Warning Text" xfId="1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3CC33"/>
    <pageSetUpPr fitToPage="1"/>
  </sheetPr>
  <dimension ref="A1:W297"/>
  <sheetViews>
    <sheetView zoomScale="55" zoomScaleNormal="55" workbookViewId="0">
      <selection activeCell="F51" sqref="F51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72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35" t="s">
        <v>2</v>
      </c>
      <c r="B8" s="136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26" t="s">
        <v>23</v>
      </c>
      <c r="B9" s="133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27"/>
      <c r="B10" s="134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27"/>
      <c r="B11" s="133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27"/>
      <c r="B12" s="134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27"/>
      <c r="B13" s="133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27"/>
      <c r="B14" s="134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27"/>
      <c r="B15" s="131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27"/>
      <c r="B16" s="132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27"/>
      <c r="B17" s="129" t="s">
        <v>26</v>
      </c>
      <c r="C17" s="41" t="s">
        <v>0</v>
      </c>
      <c r="D17" s="76">
        <v>1194</v>
      </c>
      <c r="E17" s="76">
        <v>7</v>
      </c>
      <c r="F17" s="76">
        <v>303</v>
      </c>
      <c r="G17" s="76">
        <v>736</v>
      </c>
      <c r="H17" s="76">
        <v>2209</v>
      </c>
      <c r="I17" s="76">
        <v>2103</v>
      </c>
      <c r="J17" s="76">
        <v>591</v>
      </c>
      <c r="K17" s="76">
        <v>4109</v>
      </c>
      <c r="L17" s="76">
        <v>741</v>
      </c>
      <c r="M17" s="76">
        <v>2041</v>
      </c>
      <c r="N17" s="76">
        <v>895</v>
      </c>
      <c r="O17" s="76">
        <v>25</v>
      </c>
      <c r="P17" s="76">
        <v>2770</v>
      </c>
      <c r="Q17" s="76">
        <v>418</v>
      </c>
      <c r="R17" s="76">
        <v>436</v>
      </c>
      <c r="S17" s="76">
        <v>7996</v>
      </c>
      <c r="T17" s="76">
        <f>SUM(D17:S17)</f>
        <v>26574</v>
      </c>
    </row>
    <row r="18" spans="1:20" s="7" customFormat="1" ht="12.75" customHeight="1" x14ac:dyDescent="0.2">
      <c r="A18" s="127"/>
      <c r="B18" s="130"/>
      <c r="C18" s="42" t="s">
        <v>22</v>
      </c>
      <c r="D18" s="78">
        <v>2347996.1000000006</v>
      </c>
      <c r="E18" s="78">
        <v>43978.2</v>
      </c>
      <c r="F18" s="78">
        <v>2729444.52</v>
      </c>
      <c r="G18" s="78">
        <v>1315405.628</v>
      </c>
      <c r="H18" s="78">
        <v>3495017.87</v>
      </c>
      <c r="I18" s="78">
        <v>3559326.9899999998</v>
      </c>
      <c r="J18" s="78">
        <v>1056891.18</v>
      </c>
      <c r="K18" s="78">
        <v>6544433.1500000004</v>
      </c>
      <c r="L18" s="78">
        <v>1192533.5930000001</v>
      </c>
      <c r="M18" s="78">
        <v>3386529.0350000001</v>
      </c>
      <c r="N18" s="78">
        <v>1427743.7719999999</v>
      </c>
      <c r="O18" s="78">
        <v>110898.36</v>
      </c>
      <c r="P18" s="78">
        <v>5120820.3499999996</v>
      </c>
      <c r="Q18" s="78">
        <v>999821.97</v>
      </c>
      <c r="R18" s="78">
        <v>885236.69999999984</v>
      </c>
      <c r="S18" s="78">
        <v>14105944.000000004</v>
      </c>
      <c r="T18" s="78">
        <f t="shared" si="0"/>
        <v>48322021.417999998</v>
      </c>
    </row>
    <row r="19" spans="1:20" s="7" customFormat="1" ht="12.75" customHeight="1" x14ac:dyDescent="0.2">
      <c r="A19" s="127"/>
      <c r="B19" s="129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6</v>
      </c>
      <c r="I19" s="75">
        <v>8</v>
      </c>
      <c r="J19" s="75">
        <v>1</v>
      </c>
      <c r="K19" s="75">
        <v>0</v>
      </c>
      <c r="L19" s="75">
        <v>0</v>
      </c>
      <c r="M19" s="75">
        <v>8</v>
      </c>
      <c r="N19" s="75">
        <v>16</v>
      </c>
      <c r="O19" s="75">
        <v>0</v>
      </c>
      <c r="P19" s="75">
        <v>2</v>
      </c>
      <c r="Q19" s="75">
        <v>20</v>
      </c>
      <c r="R19" s="75">
        <v>0</v>
      </c>
      <c r="S19" s="75">
        <v>0</v>
      </c>
      <c r="T19" s="76">
        <f t="shared" si="0"/>
        <v>61</v>
      </c>
    </row>
    <row r="20" spans="1:20" s="7" customFormat="1" ht="12.75" customHeight="1" x14ac:dyDescent="0.2">
      <c r="A20" s="127"/>
      <c r="B20" s="130"/>
      <c r="C20" s="42" t="s">
        <v>22</v>
      </c>
      <c r="D20" s="77">
        <v>0</v>
      </c>
      <c r="E20" s="77">
        <v>0</v>
      </c>
      <c r="F20" s="77">
        <v>0</v>
      </c>
      <c r="G20" s="77">
        <v>604.30600000000004</v>
      </c>
      <c r="H20" s="77">
        <v>45031.008999999998</v>
      </c>
      <c r="I20" s="77">
        <v>12170.72</v>
      </c>
      <c r="J20" s="77">
        <v>33118.990000000005</v>
      </c>
      <c r="K20" s="77">
        <v>64923.023999999998</v>
      </c>
      <c r="L20" s="77">
        <v>0</v>
      </c>
      <c r="M20" s="77">
        <v>14662.429999999998</v>
      </c>
      <c r="N20" s="77">
        <v>107642.38400000001</v>
      </c>
      <c r="O20" s="77">
        <v>36016.100000000006</v>
      </c>
      <c r="P20" s="77">
        <v>75325.615000000005</v>
      </c>
      <c r="Q20" s="77">
        <v>44225.04</v>
      </c>
      <c r="R20" s="77">
        <v>200</v>
      </c>
      <c r="S20" s="77">
        <v>0</v>
      </c>
      <c r="T20" s="78">
        <f t="shared" si="0"/>
        <v>433919.61799999996</v>
      </c>
    </row>
    <row r="21" spans="1:20" s="7" customFormat="1" ht="12.75" customHeight="1" x14ac:dyDescent="0.2">
      <c r="A21" s="127" t="s">
        <v>27</v>
      </c>
      <c r="B21" s="131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27"/>
      <c r="B22" s="132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27"/>
      <c r="B23" s="131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27"/>
      <c r="B24" s="132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27"/>
      <c r="B25" s="129" t="s">
        <v>58</v>
      </c>
      <c r="C25" s="41" t="s">
        <v>0</v>
      </c>
      <c r="D25" s="75">
        <v>0</v>
      </c>
      <c r="E25" s="75">
        <v>5</v>
      </c>
      <c r="F25" s="75">
        <v>2</v>
      </c>
      <c r="G25" s="75">
        <v>3</v>
      </c>
      <c r="H25" s="75">
        <v>31</v>
      </c>
      <c r="I25" s="75">
        <v>77</v>
      </c>
      <c r="J25" s="75">
        <v>83</v>
      </c>
      <c r="K25" s="75">
        <v>248</v>
      </c>
      <c r="L25" s="75">
        <v>8</v>
      </c>
      <c r="M25" s="75">
        <v>67</v>
      </c>
      <c r="N25" s="75">
        <v>35</v>
      </c>
      <c r="O25" s="75">
        <v>2</v>
      </c>
      <c r="P25" s="75">
        <v>58</v>
      </c>
      <c r="Q25" s="75">
        <v>0</v>
      </c>
      <c r="R25" s="75">
        <v>0</v>
      </c>
      <c r="S25" s="75">
        <v>820</v>
      </c>
      <c r="T25" s="76">
        <f t="shared" si="0"/>
        <v>1439</v>
      </c>
    </row>
    <row r="26" spans="1:20" ht="12.75" customHeight="1" x14ac:dyDescent="0.2">
      <c r="A26" s="127"/>
      <c r="B26" s="130"/>
      <c r="C26" s="42" t="s">
        <v>22</v>
      </c>
      <c r="D26" s="77">
        <v>0</v>
      </c>
      <c r="E26" s="77">
        <v>1461</v>
      </c>
      <c r="F26" s="77">
        <v>522</v>
      </c>
      <c r="G26" s="77">
        <v>1063</v>
      </c>
      <c r="H26" s="77">
        <v>9299</v>
      </c>
      <c r="I26" s="77">
        <v>25126</v>
      </c>
      <c r="J26" s="77">
        <v>28187</v>
      </c>
      <c r="K26" s="77">
        <v>81638</v>
      </c>
      <c r="L26" s="77">
        <v>2457</v>
      </c>
      <c r="M26" s="77">
        <v>21169</v>
      </c>
      <c r="N26" s="77">
        <v>11418</v>
      </c>
      <c r="O26" s="77">
        <v>457</v>
      </c>
      <c r="P26" s="77">
        <v>17936</v>
      </c>
      <c r="Q26" s="77">
        <v>0</v>
      </c>
      <c r="R26" s="77">
        <v>0</v>
      </c>
      <c r="S26" s="77">
        <v>250234</v>
      </c>
      <c r="T26" s="78">
        <f t="shared" si="0"/>
        <v>450967</v>
      </c>
    </row>
    <row r="27" spans="1:20" ht="12.75" customHeight="1" x14ac:dyDescent="0.2">
      <c r="A27" s="127"/>
      <c r="B27" s="131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27"/>
      <c r="B28" s="132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27"/>
      <c r="B29" s="131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27"/>
      <c r="B30" s="132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27"/>
      <c r="B31" s="129" t="s">
        <v>59</v>
      </c>
      <c r="C31" s="41" t="s">
        <v>0</v>
      </c>
      <c r="D31" s="75">
        <v>113</v>
      </c>
      <c r="E31" s="75">
        <v>143</v>
      </c>
      <c r="F31" s="75">
        <v>460</v>
      </c>
      <c r="G31" s="75">
        <v>118</v>
      </c>
      <c r="H31" s="75">
        <v>321</v>
      </c>
      <c r="I31" s="75">
        <v>1100</v>
      </c>
      <c r="J31" s="75">
        <v>356</v>
      </c>
      <c r="K31" s="75">
        <v>553</v>
      </c>
      <c r="L31" s="75">
        <v>210</v>
      </c>
      <c r="M31" s="75">
        <v>926</v>
      </c>
      <c r="N31" s="75">
        <v>381</v>
      </c>
      <c r="O31" s="75">
        <v>112</v>
      </c>
      <c r="P31" s="75">
        <v>330</v>
      </c>
      <c r="Q31" s="75">
        <v>43</v>
      </c>
      <c r="R31" s="75">
        <v>101</v>
      </c>
      <c r="S31" s="75">
        <v>1892</v>
      </c>
      <c r="T31" s="76">
        <f t="shared" si="0"/>
        <v>7159</v>
      </c>
    </row>
    <row r="32" spans="1:20" ht="12.75" customHeight="1" x14ac:dyDescent="0.2">
      <c r="A32" s="127"/>
      <c r="B32" s="130"/>
      <c r="C32" s="42" t="s">
        <v>3</v>
      </c>
      <c r="D32" s="77">
        <v>48270</v>
      </c>
      <c r="E32" s="77">
        <v>61530</v>
      </c>
      <c r="F32" s="77">
        <v>222750</v>
      </c>
      <c r="G32" s="77">
        <v>55400</v>
      </c>
      <c r="H32" s="77">
        <v>148430</v>
      </c>
      <c r="I32" s="77">
        <v>727934</v>
      </c>
      <c r="J32" s="77">
        <v>167410</v>
      </c>
      <c r="K32" s="77">
        <v>257644.91999999998</v>
      </c>
      <c r="L32" s="77">
        <v>91410</v>
      </c>
      <c r="M32" s="77">
        <v>396130</v>
      </c>
      <c r="N32" s="77">
        <v>173690</v>
      </c>
      <c r="O32" s="77">
        <v>48700</v>
      </c>
      <c r="P32" s="77">
        <v>151620</v>
      </c>
      <c r="Q32" s="77">
        <v>19640</v>
      </c>
      <c r="R32" s="77">
        <v>40850</v>
      </c>
      <c r="S32" s="77">
        <v>776297.5</v>
      </c>
      <c r="T32" s="78">
        <f t="shared" si="0"/>
        <v>3387706.42</v>
      </c>
    </row>
    <row r="33" spans="1:23" s="7" customFormat="1" ht="12.75" customHeight="1" x14ac:dyDescent="0.2">
      <c r="A33" s="127"/>
      <c r="B33" s="131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27"/>
      <c r="B34" s="132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27"/>
      <c r="B35" s="129" t="s">
        <v>39</v>
      </c>
      <c r="C35" s="41" t="s">
        <v>0</v>
      </c>
      <c r="D35" s="75">
        <v>384</v>
      </c>
      <c r="E35" s="75">
        <v>0</v>
      </c>
      <c r="F35" s="75">
        <v>295</v>
      </c>
      <c r="G35" s="75">
        <v>690</v>
      </c>
      <c r="H35" s="75">
        <v>236</v>
      </c>
      <c r="I35" s="75">
        <v>2554</v>
      </c>
      <c r="J35" s="75">
        <v>1352</v>
      </c>
      <c r="K35" s="75">
        <v>1037</v>
      </c>
      <c r="L35" s="75">
        <v>187</v>
      </c>
      <c r="M35" s="75">
        <v>1973</v>
      </c>
      <c r="N35" s="75">
        <v>727</v>
      </c>
      <c r="O35" s="75">
        <v>0</v>
      </c>
      <c r="P35" s="75">
        <v>1577</v>
      </c>
      <c r="Q35" s="75">
        <v>0</v>
      </c>
      <c r="R35" s="75">
        <v>0</v>
      </c>
      <c r="S35" s="75">
        <v>5505</v>
      </c>
      <c r="T35" s="76">
        <f t="shared" si="0"/>
        <v>16517</v>
      </c>
    </row>
    <row r="36" spans="1:23" s="7" customFormat="1" ht="12.75" customHeight="1" x14ac:dyDescent="0.2">
      <c r="A36" s="127"/>
      <c r="B36" s="130"/>
      <c r="C36" s="42" t="s">
        <v>3</v>
      </c>
      <c r="D36" s="77">
        <v>233856</v>
      </c>
      <c r="E36" s="77">
        <v>0</v>
      </c>
      <c r="F36" s="77">
        <v>179655</v>
      </c>
      <c r="G36" s="77">
        <v>420210</v>
      </c>
      <c r="H36" s="77">
        <v>143724</v>
      </c>
      <c r="I36" s="77">
        <v>1555386</v>
      </c>
      <c r="J36" s="77">
        <v>823368</v>
      </c>
      <c r="K36" s="77">
        <v>631533</v>
      </c>
      <c r="L36" s="77">
        <v>113883</v>
      </c>
      <c r="M36" s="77">
        <v>1201557</v>
      </c>
      <c r="N36" s="77">
        <v>442743</v>
      </c>
      <c r="O36" s="77">
        <v>0</v>
      </c>
      <c r="P36" s="77">
        <v>960393</v>
      </c>
      <c r="Q36" s="77">
        <v>0</v>
      </c>
      <c r="R36" s="77">
        <v>0</v>
      </c>
      <c r="S36" s="77">
        <v>3352545</v>
      </c>
      <c r="T36" s="78">
        <f t="shared" si="0"/>
        <v>10058853</v>
      </c>
    </row>
    <row r="37" spans="1:23" s="7" customFormat="1" ht="12.75" customHeight="1" x14ac:dyDescent="0.2">
      <c r="A37" s="127"/>
      <c r="B37" s="129" t="s">
        <v>61</v>
      </c>
      <c r="C37" s="41" t="s">
        <v>0</v>
      </c>
      <c r="D37" s="75">
        <v>0</v>
      </c>
      <c r="E37" s="75">
        <v>0</v>
      </c>
      <c r="F37" s="75">
        <v>44</v>
      </c>
      <c r="G37" s="75">
        <v>0</v>
      </c>
      <c r="H37" s="75">
        <v>48</v>
      </c>
      <c r="I37" s="75">
        <v>86</v>
      </c>
      <c r="J37" s="75">
        <v>593</v>
      </c>
      <c r="K37" s="75">
        <v>1313</v>
      </c>
      <c r="L37" s="75">
        <v>2291</v>
      </c>
      <c r="M37" s="75">
        <v>276</v>
      </c>
      <c r="N37" s="75">
        <v>858</v>
      </c>
      <c r="O37" s="75">
        <v>40</v>
      </c>
      <c r="P37" s="75">
        <v>74</v>
      </c>
      <c r="Q37" s="75">
        <v>654</v>
      </c>
      <c r="R37" s="75">
        <v>3</v>
      </c>
      <c r="S37" s="75">
        <v>671</v>
      </c>
      <c r="T37" s="76">
        <f t="shared" si="0"/>
        <v>6951</v>
      </c>
    </row>
    <row r="38" spans="1:23" s="7" customFormat="1" ht="12.75" customHeight="1" x14ac:dyDescent="0.2">
      <c r="A38" s="128"/>
      <c r="B38" s="130"/>
      <c r="C38" s="42" t="s">
        <v>3</v>
      </c>
      <c r="D38" s="77">
        <v>0</v>
      </c>
      <c r="E38" s="77">
        <v>0</v>
      </c>
      <c r="F38" s="77">
        <v>3172</v>
      </c>
      <c r="G38" s="77">
        <v>0</v>
      </c>
      <c r="H38" s="77">
        <v>2856</v>
      </c>
      <c r="I38" s="77">
        <v>5690</v>
      </c>
      <c r="J38" s="77">
        <v>52475.5</v>
      </c>
      <c r="K38" s="77">
        <v>186701.36</v>
      </c>
      <c r="L38" s="77">
        <v>783049.92</v>
      </c>
      <c r="M38" s="77">
        <v>20278.829999999998</v>
      </c>
      <c r="N38" s="77">
        <v>243100.61000000004</v>
      </c>
      <c r="O38" s="77">
        <v>2808</v>
      </c>
      <c r="P38" s="77">
        <v>8035.32</v>
      </c>
      <c r="Q38" s="77">
        <v>348064</v>
      </c>
      <c r="R38" s="77">
        <v>214.5</v>
      </c>
      <c r="S38" s="77">
        <v>46671.08</v>
      </c>
      <c r="T38" s="78">
        <f t="shared" si="0"/>
        <v>1703117.1200000003</v>
      </c>
    </row>
    <row r="39" spans="1:23" ht="12.75" customHeight="1" x14ac:dyDescent="0.2">
      <c r="A39" s="126" t="s">
        <v>41</v>
      </c>
      <c r="B39" s="131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27"/>
      <c r="B40" s="132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27"/>
      <c r="B41" s="131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27"/>
      <c r="B42" s="132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27"/>
      <c r="B43" s="131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27"/>
      <c r="B44" s="132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27"/>
      <c r="B45" s="129" t="s">
        <v>55</v>
      </c>
      <c r="C45" s="41" t="s">
        <v>0</v>
      </c>
      <c r="D45" s="75">
        <v>757</v>
      </c>
      <c r="E45" s="75">
        <v>7</v>
      </c>
      <c r="F45" s="75">
        <v>0</v>
      </c>
      <c r="G45" s="75">
        <v>2</v>
      </c>
      <c r="H45" s="75">
        <v>120</v>
      </c>
      <c r="I45" s="75">
        <v>1076</v>
      </c>
      <c r="J45" s="75">
        <v>99</v>
      </c>
      <c r="K45" s="75">
        <v>728</v>
      </c>
      <c r="L45" s="75">
        <v>104</v>
      </c>
      <c r="M45" s="75">
        <v>1349</v>
      </c>
      <c r="N45" s="75">
        <v>225</v>
      </c>
      <c r="O45" s="75">
        <v>50</v>
      </c>
      <c r="P45" s="75">
        <v>1029</v>
      </c>
      <c r="Q45" s="75">
        <v>6</v>
      </c>
      <c r="R45" s="75">
        <v>67</v>
      </c>
      <c r="S45" s="75">
        <v>5720</v>
      </c>
      <c r="T45" s="76">
        <f t="shared" si="0"/>
        <v>11339</v>
      </c>
    </row>
    <row r="46" spans="1:23" ht="12.75" customHeight="1" x14ac:dyDescent="0.2">
      <c r="A46" s="127"/>
      <c r="B46" s="130"/>
      <c r="C46" s="43" t="s">
        <v>22</v>
      </c>
      <c r="D46" s="77">
        <v>75011.11</v>
      </c>
      <c r="E46" s="77">
        <v>5575</v>
      </c>
      <c r="F46" s="77">
        <v>0</v>
      </c>
      <c r="G46" s="77">
        <v>9722.5</v>
      </c>
      <c r="H46" s="77">
        <v>26672.7</v>
      </c>
      <c r="I46" s="77">
        <v>397227.24600000004</v>
      </c>
      <c r="J46" s="77">
        <v>19298.099999999999</v>
      </c>
      <c r="K46" s="77">
        <v>153454.85999999999</v>
      </c>
      <c r="L46" s="77">
        <v>29615</v>
      </c>
      <c r="M46" s="77">
        <v>340543.00100000005</v>
      </c>
      <c r="N46" s="77">
        <v>110707.44</v>
      </c>
      <c r="O46" s="77">
        <v>13784.2</v>
      </c>
      <c r="P46" s="77">
        <v>265670.05000000005</v>
      </c>
      <c r="Q46" s="77">
        <v>40162.42</v>
      </c>
      <c r="R46" s="77">
        <v>7434</v>
      </c>
      <c r="S46" s="77">
        <v>814961.66999999993</v>
      </c>
      <c r="T46" s="78">
        <f t="shared" si="0"/>
        <v>2309839.2969999998</v>
      </c>
    </row>
    <row r="47" spans="1:23" ht="12.75" customHeight="1" x14ac:dyDescent="0.2">
      <c r="A47" s="127"/>
      <c r="B47" s="129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64</v>
      </c>
      <c r="Q47" s="75">
        <v>0</v>
      </c>
      <c r="R47" s="75">
        <v>0</v>
      </c>
      <c r="S47" s="75">
        <v>0</v>
      </c>
      <c r="T47" s="76">
        <f t="shared" si="0"/>
        <v>64</v>
      </c>
    </row>
    <row r="48" spans="1:23" ht="12.75" customHeight="1" x14ac:dyDescent="0.2">
      <c r="A48" s="128"/>
      <c r="B48" s="130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1559.5</v>
      </c>
      <c r="J48" s="77">
        <v>0</v>
      </c>
      <c r="K48" s="77">
        <v>0</v>
      </c>
      <c r="L48" s="77">
        <v>0</v>
      </c>
      <c r="M48" s="77">
        <v>6594.65</v>
      </c>
      <c r="N48" s="77">
        <v>0</v>
      </c>
      <c r="O48" s="77">
        <v>0</v>
      </c>
      <c r="P48" s="77">
        <v>12718.4</v>
      </c>
      <c r="Q48" s="77">
        <v>618.46</v>
      </c>
      <c r="R48" s="77">
        <v>0</v>
      </c>
      <c r="S48" s="77">
        <v>0</v>
      </c>
      <c r="T48" s="78">
        <f t="shared" si="0"/>
        <v>21491.01</v>
      </c>
    </row>
    <row r="49" spans="1:20" ht="12.75" customHeight="1" x14ac:dyDescent="0.2">
      <c r="A49" s="126" t="s">
        <v>30</v>
      </c>
      <c r="B49" s="129" t="s">
        <v>64</v>
      </c>
      <c r="C49" s="41" t="s">
        <v>0</v>
      </c>
      <c r="D49" s="75">
        <v>266</v>
      </c>
      <c r="E49" s="75">
        <v>765</v>
      </c>
      <c r="F49" s="75">
        <v>299</v>
      </c>
      <c r="G49" s="75">
        <v>224</v>
      </c>
      <c r="H49" s="75">
        <v>612</v>
      </c>
      <c r="I49" s="75">
        <v>1641</v>
      </c>
      <c r="J49" s="75">
        <v>724</v>
      </c>
      <c r="K49" s="75">
        <v>963</v>
      </c>
      <c r="L49" s="75">
        <v>443</v>
      </c>
      <c r="M49" s="75">
        <v>1662</v>
      </c>
      <c r="N49" s="75">
        <v>1323</v>
      </c>
      <c r="O49" s="75">
        <v>414</v>
      </c>
      <c r="P49" s="75">
        <v>659</v>
      </c>
      <c r="Q49" s="75">
        <v>195</v>
      </c>
      <c r="R49" s="75">
        <v>161</v>
      </c>
      <c r="S49" s="75">
        <v>3045</v>
      </c>
      <c r="T49" s="76">
        <f t="shared" si="0"/>
        <v>13396</v>
      </c>
    </row>
    <row r="50" spans="1:20" ht="12.75" customHeight="1" x14ac:dyDescent="0.2">
      <c r="A50" s="127"/>
      <c r="B50" s="130"/>
      <c r="C50" s="43" t="s">
        <v>22</v>
      </c>
      <c r="D50" s="77">
        <v>49695</v>
      </c>
      <c r="E50" s="77">
        <v>133185</v>
      </c>
      <c r="F50" s="77">
        <v>53685</v>
      </c>
      <c r="G50" s="77">
        <v>39751</v>
      </c>
      <c r="H50" s="77">
        <v>111306.5</v>
      </c>
      <c r="I50" s="77">
        <v>304416</v>
      </c>
      <c r="J50" s="77">
        <v>130846</v>
      </c>
      <c r="K50" s="77">
        <v>172658</v>
      </c>
      <c r="L50" s="77">
        <v>80227.600000000006</v>
      </c>
      <c r="M50" s="77">
        <v>309044</v>
      </c>
      <c r="N50" s="77">
        <v>240523.4</v>
      </c>
      <c r="O50" s="77">
        <v>73161.600000000006</v>
      </c>
      <c r="P50" s="77">
        <v>121051.6</v>
      </c>
      <c r="Q50" s="77">
        <v>32794</v>
      </c>
      <c r="R50" s="77">
        <v>29003</v>
      </c>
      <c r="S50" s="77">
        <v>566920</v>
      </c>
      <c r="T50" s="78">
        <f t="shared" si="0"/>
        <v>2448267.7000000002</v>
      </c>
    </row>
    <row r="51" spans="1:20" ht="12.75" customHeight="1" x14ac:dyDescent="0.2">
      <c r="A51" s="127"/>
      <c r="B51" s="129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41"/>
      <c r="B52" s="130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39"/>
      <c r="B53" s="137" t="s">
        <v>1</v>
      </c>
      <c r="C53" s="118" t="s">
        <v>0</v>
      </c>
      <c r="D53" s="119">
        <f>D9+D11+D13+D15+D17+D19+D21+D23+D25+D27+D29+D31+D33+D35+D37+D39+D41+D43+D45+D47+D49+D51</f>
        <v>2714</v>
      </c>
      <c r="E53" s="119">
        <f t="shared" ref="E53:S53" si="1">E9+E11+E13+E15+E17+E19+E21+E23+E25+E27+E29+E31+E33+E35+E37+E39+E41+E43+E45+E47+E49+E51</f>
        <v>927</v>
      </c>
      <c r="F53" s="119">
        <f t="shared" si="1"/>
        <v>1403</v>
      </c>
      <c r="G53" s="119">
        <f t="shared" si="1"/>
        <v>1773</v>
      </c>
      <c r="H53" s="119">
        <f t="shared" si="1"/>
        <v>3583</v>
      </c>
      <c r="I53" s="119">
        <f t="shared" si="1"/>
        <v>8645</v>
      </c>
      <c r="J53" s="119">
        <f t="shared" si="1"/>
        <v>3799</v>
      </c>
      <c r="K53" s="119">
        <f t="shared" si="1"/>
        <v>8951</v>
      </c>
      <c r="L53" s="119">
        <f t="shared" si="1"/>
        <v>3984</v>
      </c>
      <c r="M53" s="119">
        <f t="shared" si="1"/>
        <v>8302</v>
      </c>
      <c r="N53" s="119">
        <f t="shared" si="1"/>
        <v>4460</v>
      </c>
      <c r="O53" s="119">
        <f t="shared" si="1"/>
        <v>643</v>
      </c>
      <c r="P53" s="119">
        <f t="shared" si="1"/>
        <v>6563</v>
      </c>
      <c r="Q53" s="119">
        <f t="shared" si="1"/>
        <v>1336</v>
      </c>
      <c r="R53" s="119">
        <f t="shared" si="1"/>
        <v>768</v>
      </c>
      <c r="S53" s="119">
        <f t="shared" si="1"/>
        <v>25649</v>
      </c>
      <c r="T53" s="119">
        <f t="shared" si="0"/>
        <v>83500</v>
      </c>
    </row>
    <row r="54" spans="1:20" ht="12.75" customHeight="1" thickBot="1" x14ac:dyDescent="0.25">
      <c r="A54" s="140"/>
      <c r="B54" s="138"/>
      <c r="C54" s="120" t="s">
        <v>22</v>
      </c>
      <c r="D54" s="121">
        <f>D10+D12+D14+D16+D18+D20+D22+D24+D26+D28+D30+D32+D34+D36+D38+D40+D42+D44+D46+D48+D50+D52</f>
        <v>2754828.2100000004</v>
      </c>
      <c r="E54" s="121">
        <f t="shared" ref="E54:S54" si="2">E10+E12+E14+E16+E18+E20+E22+E24+E26+E28+E30+E32+E34+E36+E38+E40+E42+E44+E46+E48+E50+E52</f>
        <v>245729.2</v>
      </c>
      <c r="F54" s="121">
        <f t="shared" si="2"/>
        <v>3189228.52</v>
      </c>
      <c r="G54" s="121">
        <f t="shared" si="2"/>
        <v>1842156.4340000001</v>
      </c>
      <c r="H54" s="121">
        <f t="shared" si="2"/>
        <v>3982337.0790000004</v>
      </c>
      <c r="I54" s="121">
        <f t="shared" si="2"/>
        <v>6588836.4560000002</v>
      </c>
      <c r="J54" s="121">
        <f t="shared" si="2"/>
        <v>2311594.77</v>
      </c>
      <c r="K54" s="121">
        <f t="shared" si="2"/>
        <v>8092986.3140000012</v>
      </c>
      <c r="L54" s="121">
        <f t="shared" si="2"/>
        <v>2293176.1130000004</v>
      </c>
      <c r="M54" s="121">
        <f t="shared" si="2"/>
        <v>5696507.9460000005</v>
      </c>
      <c r="N54" s="121">
        <f t="shared" si="2"/>
        <v>2757568.6059999997</v>
      </c>
      <c r="O54" s="121">
        <f t="shared" si="2"/>
        <v>285825.26</v>
      </c>
      <c r="P54" s="121">
        <f t="shared" si="2"/>
        <v>6733570.335</v>
      </c>
      <c r="Q54" s="121">
        <f t="shared" si="2"/>
        <v>1485325.89</v>
      </c>
      <c r="R54" s="121">
        <f t="shared" si="2"/>
        <v>962938.19999999984</v>
      </c>
      <c r="S54" s="121">
        <f t="shared" si="2"/>
        <v>19913573.25</v>
      </c>
      <c r="T54" s="121">
        <f t="shared" si="0"/>
        <v>69136182.583000004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73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35" t="s">
        <v>2</v>
      </c>
      <c r="B66" s="136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26" t="s">
        <v>23</v>
      </c>
      <c r="B67" s="133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27"/>
      <c r="B68" s="134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27"/>
      <c r="B69" s="133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27"/>
      <c r="B70" s="134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27"/>
      <c r="B71" s="133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27"/>
      <c r="B72" s="134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27"/>
      <c r="B73" s="131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27"/>
      <c r="B74" s="132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27"/>
      <c r="B75" s="129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27"/>
      <c r="B76" s="130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27"/>
      <c r="B77" s="129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27"/>
      <c r="B78" s="130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27" t="s">
        <v>27</v>
      </c>
      <c r="B79" s="131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27"/>
      <c r="B80" s="132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27"/>
      <c r="B81" s="131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27"/>
      <c r="B82" s="132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27"/>
      <c r="B83" s="129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27"/>
      <c r="B84" s="130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27"/>
      <c r="B85" s="131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27"/>
      <c r="B86" s="132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27"/>
      <c r="B87" s="131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27"/>
      <c r="B88" s="132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27"/>
      <c r="B89" s="129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27"/>
      <c r="B90" s="130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27"/>
      <c r="B91" s="131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27"/>
      <c r="B92" s="132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27"/>
      <c r="B93" s="129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27"/>
      <c r="B94" s="130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27"/>
      <c r="B95" s="129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28"/>
      <c r="B96" s="130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26" t="s">
        <v>41</v>
      </c>
      <c r="B97" s="131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27"/>
      <c r="B98" s="132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27"/>
      <c r="B99" s="131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27"/>
      <c r="B100" s="132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27"/>
      <c r="B101" s="131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27"/>
      <c r="B102" s="132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27"/>
      <c r="B103" s="129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27"/>
      <c r="B104" s="130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27"/>
      <c r="B105" s="129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28"/>
      <c r="B106" s="130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26" t="s">
        <v>30</v>
      </c>
      <c r="B107" s="129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27"/>
      <c r="B108" s="130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27"/>
      <c r="B109" s="129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41"/>
      <c r="B110" s="130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39"/>
      <c r="B111" s="137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40"/>
      <c r="B112" s="138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08-11-2024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L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" si="2">AK12+AK14+AK16+AK18+AK20+AK22+AK24+AK26+AK28+AK30+AK32+AK34+AK36+AK38+AK40+AK42+AK44+AK46+AK48+AK50+AK52+AK54</f>
        <v>16133</v>
      </c>
      <c r="AL9" s="50">
        <f t="shared" si="1"/>
        <v>8951</v>
      </c>
      <c r="AM9" s="31">
        <f>SUM(D9:AL9)</f>
        <v>512190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L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" si="5">AK13+AK15+AK17+AK19+AK21+AK23+AK25+AK27+AK29+AK31+AK33+AK35+AK37+AK39+AK41+AK43+AK45+AK47+AK49+AK51+AK53+AK55</f>
        <v>6372647.4371000007</v>
      </c>
      <c r="AL10" s="51">
        <f t="shared" si="4"/>
        <v>8092986.3140000012</v>
      </c>
      <c r="AM10" s="33">
        <f>SUM(D10:AL10)</f>
        <v>124468319.90486966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31663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5027039.5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13620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1601878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5661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733840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63066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26577886.100000001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" si="42">AK75+AK130</f>
        <v>1925</v>
      </c>
      <c r="AL20" s="14">
        <f t="shared" si="39"/>
        <v>4109</v>
      </c>
      <c r="AM20" s="17">
        <f t="shared" si="10"/>
        <v>32405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" si="45">AK76+AK131</f>
        <v>2532802.7180000003</v>
      </c>
      <c r="AL21" s="15">
        <f>AL76+AL131</f>
        <v>6544433.1500000004</v>
      </c>
      <c r="AM21" s="18">
        <f t="shared" si="10"/>
        <v>30909114.530769661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" si="47">AK77+AK132</f>
        <v>39</v>
      </c>
      <c r="AL22" s="14">
        <f>AL77+AL132</f>
        <v>0</v>
      </c>
      <c r="AM22" s="17">
        <f t="shared" ref="AM22:AM25" si="48">SUM(D22:AL22)</f>
        <v>2669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" si="50">AK78+AK133</f>
        <v>106748.12450000001</v>
      </c>
      <c r="AL23" s="15">
        <f>AL78+AL133</f>
        <v>64923.023999999998</v>
      </c>
      <c r="AM23" s="18">
        <f t="shared" si="48"/>
        <v>2987567.5374999996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21269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2630150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23397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1958779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" si="66">AK83+AK138</f>
        <v>438</v>
      </c>
      <c r="AL28" s="14">
        <f t="shared" si="63"/>
        <v>248</v>
      </c>
      <c r="AM28" s="17">
        <f t="shared" si="10"/>
        <v>5045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" si="70">AK84+AK139</f>
        <v>133678</v>
      </c>
      <c r="AL29" s="15">
        <f t="shared" si="67"/>
        <v>81638</v>
      </c>
      <c r="AM29" s="18">
        <f t="shared" si="10"/>
        <v>1445431.56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23927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4019359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3169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1278380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" si="90">AK89+AK144</f>
        <v>1917</v>
      </c>
      <c r="AL34" s="14">
        <f t="shared" si="87"/>
        <v>553</v>
      </c>
      <c r="AM34" s="17">
        <f t="shared" si="10"/>
        <v>27837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" si="94">AK90+AK145</f>
        <v>938448.54</v>
      </c>
      <c r="AL35" s="15">
        <f t="shared" si="91"/>
        <v>257644.91999999998</v>
      </c>
      <c r="AM35" s="18">
        <f t="shared" si="10"/>
        <v>10490672.76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4759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1979744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" si="106">AK93+AK148</f>
        <v>1916</v>
      </c>
      <c r="AL38" s="14">
        <f t="shared" si="103"/>
        <v>1037</v>
      </c>
      <c r="AM38" s="17">
        <f t="shared" si="10"/>
        <v>23162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" si="110">AK94+AK149</f>
        <v>1180017</v>
      </c>
      <c r="AL39" s="15">
        <f t="shared" si="107"/>
        <v>631533</v>
      </c>
      <c r="AM39" s="18">
        <f t="shared" si="10"/>
        <v>11651637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" si="114">AK95+AK150</f>
        <v>4974</v>
      </c>
      <c r="AL40" s="14">
        <f t="shared" si="111"/>
        <v>1313</v>
      </c>
      <c r="AM40" s="17">
        <f t="shared" si="10"/>
        <v>183093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" si="118">AK96+AK151</f>
        <v>519022.96</v>
      </c>
      <c r="AL41" s="15">
        <f t="shared" si="115"/>
        <v>186701.36</v>
      </c>
      <c r="AM41" s="18">
        <f t="shared" si="10"/>
        <v>14297287.920000002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4233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250232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6782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712942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274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15193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" si="146">AK103+AK159</f>
        <v>2902</v>
      </c>
      <c r="AL48" s="87">
        <f t="shared" si="143"/>
        <v>728</v>
      </c>
      <c r="AM48" s="87">
        <f t="shared" si="10"/>
        <v>17351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" si="150">AK104+AK160</f>
        <v>578415.70759999997</v>
      </c>
      <c r="AL49" s="88">
        <f t="shared" si="147"/>
        <v>153454.85999999999</v>
      </c>
      <c r="AM49" s="88">
        <f t="shared" si="10"/>
        <v>2686809.1115999999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" si="154">AK105+AK161</f>
        <v>399</v>
      </c>
      <c r="AL50" s="87">
        <f t="shared" si="151"/>
        <v>0</v>
      </c>
      <c r="AM50" s="87">
        <f t="shared" si="10"/>
        <v>5369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" si="158">AK106+AK162</f>
        <v>97543.387000000002</v>
      </c>
      <c r="AL51" s="88">
        <f t="shared" si="155"/>
        <v>0</v>
      </c>
      <c r="AM51" s="88">
        <f t="shared" si="10"/>
        <v>1436956.1550000003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" si="162">AK107+AK162</f>
        <v>1623</v>
      </c>
      <c r="AL52" s="14">
        <f t="shared" si="159"/>
        <v>963</v>
      </c>
      <c r="AM52" s="17">
        <f t="shared" si="10"/>
        <v>9971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" si="166">AK108+AK163</f>
        <v>285971</v>
      </c>
      <c r="AL53" s="15">
        <f t="shared" si="163"/>
        <v>172658</v>
      </c>
      <c r="AM53" s="18">
        <f t="shared" si="10"/>
        <v>1716257.87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3468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61162.86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L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" si="173">AK67+AK69+AK71+AK73+AK75+AK77+AK79+AK81+AK83+AK85+AK87+AK89+AK91+AK93+AK95+AK97+AK99+AK101+AK103+AK105+AK107+AK109</f>
        <v>16133</v>
      </c>
      <c r="AL64" s="50">
        <f t="shared" si="172"/>
        <v>8951</v>
      </c>
      <c r="AM64" s="31">
        <f>SUM(D64:AL64)</f>
        <v>456015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L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" si="175">AK68+AK70+AK72+AK74+AK76+AK78+AK80+AK82+AK84+AK86+AK88+AK90+AK92+AK94+AK96+AK98+AK100+AK102+AK104+AK106+AK108+AK110</f>
        <v>6372647.4371000007</v>
      </c>
      <c r="AL65" s="51">
        <f t="shared" si="174"/>
        <v>8092986.3140000012</v>
      </c>
      <c r="AM65" s="33">
        <f>SUM(D65:AL65)</f>
        <v>104368807.36486967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2024'!K9</f>
        <v>0</v>
      </c>
      <c r="AM67" s="17">
        <f t="shared" ref="AM67:AM110" si="176">SUM(D67:AL67)</f>
        <v>31663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2024'!K10</f>
        <v>0</v>
      </c>
      <c r="AM68" s="18">
        <f t="shared" si="176"/>
        <v>5027039.5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2024'!K11</f>
        <v>0</v>
      </c>
      <c r="AM69" s="17">
        <f t="shared" si="176"/>
        <v>13620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2024'!K12</f>
        <v>0</v>
      </c>
      <c r="AM70" s="18">
        <f t="shared" si="176"/>
        <v>1601878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2024'!K13</f>
        <v>0</v>
      </c>
      <c r="AM71" s="17">
        <f t="shared" si="176"/>
        <v>5661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2024'!K14</f>
        <v>0</v>
      </c>
      <c r="AM72" s="18">
        <f t="shared" si="176"/>
        <v>733840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2024'!K15</f>
        <v>0</v>
      </c>
      <c r="AM73" s="17">
        <f t="shared" si="176"/>
        <v>32012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2024'!K16</f>
        <v>0</v>
      </c>
      <c r="AM74" s="18">
        <f t="shared" si="176"/>
        <v>10863258.710000001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f>'Ingreso de Datos 2024'!K17</f>
        <v>4109</v>
      </c>
      <c r="AM75" s="17">
        <f t="shared" si="176"/>
        <v>30568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f>'Ingreso de Datos 2024'!K18</f>
        <v>6544433.1500000004</v>
      </c>
      <c r="AM76" s="18">
        <f t="shared" si="176"/>
        <v>29612100.980769657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f>'Ingreso de Datos 2024'!K19</f>
        <v>0</v>
      </c>
      <c r="AM77" s="17">
        <f t="shared" ref="AM77:AM80" si="177">SUM(D77:AL77)</f>
        <v>2669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f>'Ingreso de Datos 2024'!K20</f>
        <v>64923.023999999998</v>
      </c>
      <c r="AM78" s="18">
        <f t="shared" si="177"/>
        <v>2987567.5374999996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2024'!K21</f>
        <v>0</v>
      </c>
      <c r="AM79" s="17">
        <f t="shared" si="177"/>
        <v>21269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2024'!K22</f>
        <v>0</v>
      </c>
      <c r="AM80" s="18">
        <f t="shared" si="177"/>
        <v>2630150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2024'!K23</f>
        <v>0</v>
      </c>
      <c r="AM81" s="17">
        <f t="shared" si="176"/>
        <v>23397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2024'!K24</f>
        <v>0</v>
      </c>
      <c r="AM82" s="18">
        <f t="shared" si="176"/>
        <v>1958779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f>'Ingreso de Datos 2024'!K25</f>
        <v>248</v>
      </c>
      <c r="AM83" s="17">
        <f t="shared" si="176"/>
        <v>5045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f>'Ingreso de Datos 2024'!K26</f>
        <v>81638</v>
      </c>
      <c r="AM84" s="18">
        <f t="shared" si="176"/>
        <v>1445431.56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2024'!K27</f>
        <v>0</v>
      </c>
      <c r="AM85" s="17">
        <f t="shared" si="176"/>
        <v>18767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2024'!K28</f>
        <v>0</v>
      </c>
      <c r="AM86" s="18">
        <f t="shared" si="176"/>
        <v>2407991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2024'!K29</f>
        <v>0</v>
      </c>
      <c r="AM87" s="17">
        <f t="shared" si="176"/>
        <v>3169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2024'!K30</f>
        <v>0</v>
      </c>
      <c r="AM88" s="18">
        <f t="shared" si="176"/>
        <v>1278380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f>'Ingreso de Datos 2024'!K31</f>
        <v>553</v>
      </c>
      <c r="AM89" s="17">
        <f t="shared" si="176"/>
        <v>27259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f>'Ingreso de Datos 2024'!K32</f>
        <v>257644.91999999998</v>
      </c>
      <c r="AM90" s="18">
        <f t="shared" si="176"/>
        <v>9985327.7599999998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2024'!K33</f>
        <v>0</v>
      </c>
      <c r="AM91" s="17">
        <f t="shared" si="176"/>
        <v>4759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2024'!K34</f>
        <v>0</v>
      </c>
      <c r="AM92" s="18">
        <f t="shared" si="176"/>
        <v>1979744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f>'Ingreso de Datos 2024'!K35</f>
        <v>1037</v>
      </c>
      <c r="AM93" s="17">
        <f t="shared" si="176"/>
        <v>23162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f>'Ingreso de Datos 2024'!K36</f>
        <v>631533</v>
      </c>
      <c r="AM94" s="18">
        <f t="shared" si="176"/>
        <v>11651637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f>'Ingreso de Datos 2024'!K37</f>
        <v>1313</v>
      </c>
      <c r="AM95" s="17">
        <f t="shared" si="176"/>
        <v>165547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f>'Ingreso de Datos 2024'!K38</f>
        <v>186701.36</v>
      </c>
      <c r="AM96" s="18">
        <f t="shared" si="176"/>
        <v>13326129.320000002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2024'!K39</f>
        <v>0</v>
      </c>
      <c r="AM97" s="17">
        <f t="shared" si="176"/>
        <v>4233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2024'!K40</f>
        <v>0</v>
      </c>
      <c r="AM98" s="18">
        <f t="shared" si="176"/>
        <v>250232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2024'!K41</f>
        <v>0</v>
      </c>
      <c r="AM99" s="17">
        <f t="shared" si="176"/>
        <v>6782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2024'!K42</f>
        <v>0</v>
      </c>
      <c r="AM100" s="18">
        <f t="shared" si="176"/>
        <v>712942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2024'!K43</f>
        <v>0</v>
      </c>
      <c r="AM101" s="17">
        <f t="shared" si="176"/>
        <v>274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2024'!K44</f>
        <v>0</v>
      </c>
      <c r="AM102" s="18">
        <f t="shared" si="176"/>
        <v>15193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f>'Ingreso de Datos 2024'!K45</f>
        <v>728</v>
      </c>
      <c r="AM103" s="87">
        <f t="shared" si="176"/>
        <v>17351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f>'Ingreso de Datos 2024'!K46</f>
        <v>153454.85999999999</v>
      </c>
      <c r="AM104" s="88">
        <f t="shared" si="176"/>
        <v>2686809.1115999999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f>'Ingreso de Datos 2024'!K47</f>
        <v>0</v>
      </c>
      <c r="AM105" s="87">
        <f t="shared" si="176"/>
        <v>5369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f>'Ingreso de Datos 2024'!K48</f>
        <v>0</v>
      </c>
      <c r="AM106" s="88">
        <f t="shared" si="176"/>
        <v>1436956.1550000003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1623</v>
      </c>
      <c r="AL107" s="17">
        <f>'Ingreso de Datos 2024'!K49</f>
        <v>963</v>
      </c>
      <c r="AM107" s="17">
        <f t="shared" si="176"/>
        <v>9971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285971</v>
      </c>
      <c r="AL108" s="18">
        <f>'Ingreso de Datos 2024'!K50</f>
        <v>172658</v>
      </c>
      <c r="AM108" s="18">
        <f t="shared" si="176"/>
        <v>1716257.87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f>'Ingreso de Datos 2024'!K51</f>
        <v>0</v>
      </c>
      <c r="AM109" s="17">
        <f t="shared" si="176"/>
        <v>3468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f>'Ingreso de Datos 2024'!K52</f>
        <v>0</v>
      </c>
      <c r="AM110" s="18">
        <f t="shared" si="176"/>
        <v>61162.86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56175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20099512.539999999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2024'!K67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2024'!K68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2024'!K69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2024'!K70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2024'!K71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2024'!K72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2024'!K73</f>
        <v>0</v>
      </c>
      <c r="AM128" s="17">
        <f t="shared" si="182"/>
        <v>31054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2024'!K74</f>
        <v>0</v>
      </c>
      <c r="AM129" s="18">
        <f t="shared" si="182"/>
        <v>15714627.390000001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2024'!K75</f>
        <v>0</v>
      </c>
      <c r="AM130" s="17">
        <f t="shared" si="182"/>
        <v>1837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2024'!K76</f>
        <v>0</v>
      </c>
      <c r="AM131" s="18">
        <f t="shared" si="182"/>
        <v>1297013.5499999998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2024'!K77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2024'!K78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2024'!K79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2024'!K80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2024'!K81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2024'!K82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2024'!K83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2024'!K84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2024'!K85</f>
        <v>0</v>
      </c>
      <c r="AM140" s="17">
        <f t="shared" si="182"/>
        <v>5160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2024'!K86</f>
        <v>0</v>
      </c>
      <c r="AM141" s="18">
        <f t="shared" si="182"/>
        <v>1611368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2024'!K87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2024'!K88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2024'!K89</f>
        <v>0</v>
      </c>
      <c r="AM144" s="17">
        <f t="shared" si="182"/>
        <v>578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2024'!K90</f>
        <v>0</v>
      </c>
      <c r="AM145" s="18">
        <f t="shared" si="182"/>
        <v>505345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2024'!K91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2024'!K92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2024'!K93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2024'!K94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2024'!K95</f>
        <v>0</v>
      </c>
      <c r="AM150" s="17">
        <f t="shared" si="182"/>
        <v>17546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2024'!K96</f>
        <v>0</v>
      </c>
      <c r="AM151" s="18">
        <f t="shared" si="182"/>
        <v>971158.6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2024'!K97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2024'!K98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2024'!K99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2024'!K100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2024'!K101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2024'!K102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2024'!K103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2024'!K104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2024'!K105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2024'!K106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2024'!K107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2024'!K108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2024'!K109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2024'!K110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9933"/>
  </sheetPr>
  <dimension ref="A1:AP295"/>
  <sheetViews>
    <sheetView zoomScale="80" zoomScaleNormal="80" workbookViewId="0">
      <pane xSplit="3" ySplit="11" topLeftCell="AL12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L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" si="2">AK12+AK14+AK16+AK18+AK20+AK22+AK24+AK26+AK28+AK30+AK32+AK34+AK36+AK38+AK40+AK42+AK44+AK46+AK48+AK50+AK52+AK54</f>
        <v>10585</v>
      </c>
      <c r="AL9" s="50">
        <f t="shared" si="1"/>
        <v>3984</v>
      </c>
      <c r="AM9" s="31">
        <f>SUM(D9:AL9)</f>
        <v>57631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L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" si="5">AK13+AK15+AK17+AK19+AK21+AK23+AK25+AK27+AK29+AK31+AK33+AK35+AK37+AK39+AK41+AK43+AK45+AK47+AK49+AK51+AK53+AK55</f>
        <v>5651827.9010000015</v>
      </c>
      <c r="AL10" s="51">
        <f t="shared" si="4"/>
        <v>2293176.1130000004</v>
      </c>
      <c r="AM10" s="33">
        <f>SUM(D10:AL10)</f>
        <v>24872347.873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98">
        <f t="shared" ref="D12:AL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94">
        <f t="shared" ref="AM12:AM53" si="10">SUM(D12:AL12)</f>
        <v>0</v>
      </c>
    </row>
    <row r="13" spans="1:41" ht="12.75" customHeight="1" x14ac:dyDescent="0.2">
      <c r="A13" s="144"/>
      <c r="B13" s="132"/>
      <c r="C13" s="46" t="s">
        <v>3</v>
      </c>
      <c r="D13" s="100">
        <f t="shared" ref="D13:AL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95">
        <f t="shared" si="10"/>
        <v>0</v>
      </c>
    </row>
    <row r="14" spans="1:41" ht="12.75" customHeight="1" x14ac:dyDescent="0.2">
      <c r="A14" s="144"/>
      <c r="B14" s="131" t="s">
        <v>34</v>
      </c>
      <c r="C14" s="10" t="s">
        <v>0</v>
      </c>
      <c r="D14" s="98">
        <f t="shared" ref="D14:AL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94">
        <f t="shared" si="10"/>
        <v>0</v>
      </c>
    </row>
    <row r="15" spans="1:41" ht="12.75" customHeight="1" x14ac:dyDescent="0.2">
      <c r="A15" s="144"/>
      <c r="B15" s="132"/>
      <c r="C15" s="11" t="s">
        <v>3</v>
      </c>
      <c r="D15" s="100">
        <f t="shared" ref="D15:AL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95">
        <f t="shared" si="10"/>
        <v>0</v>
      </c>
    </row>
    <row r="16" spans="1:41" ht="12.75" customHeight="1" x14ac:dyDescent="0.2">
      <c r="A16" s="144"/>
      <c r="B16" s="131" t="s">
        <v>71</v>
      </c>
      <c r="C16" s="10" t="s">
        <v>0</v>
      </c>
      <c r="D16" s="98">
        <f t="shared" ref="D16:AL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94">
        <f t="shared" si="10"/>
        <v>0</v>
      </c>
    </row>
    <row r="17" spans="1:42" ht="12.75" customHeight="1" x14ac:dyDescent="0.2">
      <c r="A17" s="144"/>
      <c r="B17" s="132"/>
      <c r="C17" s="11" t="s">
        <v>3</v>
      </c>
      <c r="D17" s="100">
        <f t="shared" ref="D17:AL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95">
        <f t="shared" si="10"/>
        <v>0</v>
      </c>
    </row>
    <row r="18" spans="1:42" ht="12.75" customHeight="1" x14ac:dyDescent="0.2">
      <c r="A18" s="144"/>
      <c r="B18" s="131" t="s">
        <v>25</v>
      </c>
      <c r="C18" s="10" t="s">
        <v>0</v>
      </c>
      <c r="D18" s="98">
        <f t="shared" ref="D18:AL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94">
        <f t="shared" si="10"/>
        <v>0</v>
      </c>
    </row>
    <row r="19" spans="1:42" ht="12.75" customHeight="1" x14ac:dyDescent="0.2">
      <c r="A19" s="144"/>
      <c r="B19" s="132"/>
      <c r="C19" s="11" t="s">
        <v>3</v>
      </c>
      <c r="D19" s="100">
        <f t="shared" ref="D19:AL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95">
        <f t="shared" si="10"/>
        <v>0</v>
      </c>
    </row>
    <row r="20" spans="1:42" ht="12.75" customHeight="1" x14ac:dyDescent="0.2">
      <c r="A20" s="144"/>
      <c r="B20" s="131" t="s">
        <v>26</v>
      </c>
      <c r="C20" s="10" t="s">
        <v>0</v>
      </c>
      <c r="D20" s="98">
        <f t="shared" ref="D20:AL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" si="42">AK75+AK130</f>
        <v>1563</v>
      </c>
      <c r="AL20" s="14">
        <f t="shared" si="39"/>
        <v>741</v>
      </c>
      <c r="AM20" s="94">
        <f t="shared" si="10"/>
        <v>7209</v>
      </c>
    </row>
    <row r="21" spans="1:42" ht="12.75" customHeight="1" x14ac:dyDescent="0.2">
      <c r="A21" s="144"/>
      <c r="B21" s="132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" si="45">AK76+AK131</f>
        <v>2149449.9109999998</v>
      </c>
      <c r="AL21" s="15">
        <f>AL76+AL131</f>
        <v>1192533.5930000001</v>
      </c>
      <c r="AM21" s="95">
        <f t="shared" si="10"/>
        <v>8585660.290000001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" si="47">AK77+AK132</f>
        <v>550</v>
      </c>
      <c r="AL22" s="14">
        <f>AL77+AL132</f>
        <v>0</v>
      </c>
      <c r="AM22" s="94">
        <f t="shared" ref="AM22:AM25" si="48">SUM(D22:AL22)</f>
        <v>2292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" si="50">AK78+AK133</f>
        <v>1046889.9100000005</v>
      </c>
      <c r="AL23" s="15">
        <f>AL78+AL133</f>
        <v>0</v>
      </c>
      <c r="AM23" s="95">
        <f t="shared" si="48"/>
        <v>3208454.5440000002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" si="52">AK79+AK134</f>
        <v>0</v>
      </c>
      <c r="AL24" s="14">
        <f>AL79+AL134</f>
        <v>0</v>
      </c>
      <c r="AM24" s="94">
        <f t="shared" si="48"/>
        <v>0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" si="54">AK80+AK135</f>
        <v>0</v>
      </c>
      <c r="AL25" s="15">
        <f>AL80+AL135</f>
        <v>0</v>
      </c>
      <c r="AM25" s="95">
        <f t="shared" si="48"/>
        <v>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98">
        <f t="shared" ref="D26:AL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94">
        <f t="shared" si="10"/>
        <v>0</v>
      </c>
    </row>
    <row r="27" spans="1:42" ht="12.75" customHeight="1" x14ac:dyDescent="0.2">
      <c r="A27" s="145"/>
      <c r="B27" s="132"/>
      <c r="C27" s="11" t="s">
        <v>3</v>
      </c>
      <c r="D27" s="100">
        <f t="shared" ref="D27:AL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95">
        <f t="shared" si="10"/>
        <v>0</v>
      </c>
    </row>
    <row r="28" spans="1:42" ht="12.75" customHeight="1" x14ac:dyDescent="0.2">
      <c r="A28" s="145"/>
      <c r="B28" s="131" t="s">
        <v>58</v>
      </c>
      <c r="C28" s="10" t="s">
        <v>0</v>
      </c>
      <c r="D28" s="98">
        <f t="shared" ref="D28:AL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" si="66">AK83+AK138</f>
        <v>28</v>
      </c>
      <c r="AL28" s="14">
        <f t="shared" si="63"/>
        <v>8</v>
      </c>
      <c r="AM28" s="94">
        <f t="shared" si="10"/>
        <v>75</v>
      </c>
    </row>
    <row r="29" spans="1:42" ht="12.75" customHeight="1" x14ac:dyDescent="0.2">
      <c r="A29" s="145"/>
      <c r="B29" s="132"/>
      <c r="C29" s="11" t="s">
        <v>3</v>
      </c>
      <c r="D29" s="100">
        <f t="shared" ref="D29:AL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" si="70">AK84+AK139</f>
        <v>9373</v>
      </c>
      <c r="AL29" s="15">
        <f t="shared" si="67"/>
        <v>2457</v>
      </c>
      <c r="AM29" s="95">
        <f t="shared" si="10"/>
        <v>24159</v>
      </c>
    </row>
    <row r="30" spans="1:42" ht="12.75" customHeight="1" x14ac:dyDescent="0.2">
      <c r="A30" s="145"/>
      <c r="B30" s="131" t="s">
        <v>28</v>
      </c>
      <c r="C30" s="10" t="s">
        <v>0</v>
      </c>
      <c r="D30" s="98">
        <f t="shared" ref="D30:AL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94">
        <f t="shared" si="10"/>
        <v>0</v>
      </c>
    </row>
    <row r="31" spans="1:42" ht="12.75" customHeight="1" x14ac:dyDescent="0.2">
      <c r="A31" s="145"/>
      <c r="B31" s="132"/>
      <c r="C31" s="11" t="s">
        <v>3</v>
      </c>
      <c r="D31" s="100">
        <f t="shared" ref="D31:AL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95">
        <f t="shared" si="10"/>
        <v>0</v>
      </c>
    </row>
    <row r="32" spans="1:42" ht="12.75" customHeight="1" x14ac:dyDescent="0.2">
      <c r="A32" s="145"/>
      <c r="B32" s="131" t="s">
        <v>29</v>
      </c>
      <c r="C32" s="10" t="s">
        <v>0</v>
      </c>
      <c r="D32" s="98">
        <f t="shared" ref="D32:AL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94">
        <f t="shared" si="10"/>
        <v>0</v>
      </c>
    </row>
    <row r="33" spans="1:39" ht="12.75" customHeight="1" x14ac:dyDescent="0.2">
      <c r="A33" s="145"/>
      <c r="B33" s="132"/>
      <c r="C33" s="11" t="s">
        <v>3</v>
      </c>
      <c r="D33" s="100">
        <f t="shared" ref="D33:AL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95">
        <f t="shared" si="10"/>
        <v>0</v>
      </c>
    </row>
    <row r="34" spans="1:39" ht="19.5" customHeight="1" x14ac:dyDescent="0.2">
      <c r="A34" s="145"/>
      <c r="B34" s="131" t="s">
        <v>59</v>
      </c>
      <c r="C34" s="10" t="s">
        <v>0</v>
      </c>
      <c r="D34" s="98">
        <f t="shared" ref="D34:AL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" si="90">AK89+AK144</f>
        <v>729</v>
      </c>
      <c r="AL34" s="14">
        <f t="shared" si="87"/>
        <v>210</v>
      </c>
      <c r="AM34" s="94">
        <f t="shared" si="10"/>
        <v>3308</v>
      </c>
    </row>
    <row r="35" spans="1:39" ht="19.5" customHeight="1" x14ac:dyDescent="0.2">
      <c r="A35" s="145"/>
      <c r="B35" s="132"/>
      <c r="C35" s="11" t="s">
        <v>3</v>
      </c>
      <c r="D35" s="100">
        <f t="shared" ref="D35:AL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" si="94">AK90+AK145</f>
        <v>337360</v>
      </c>
      <c r="AL35" s="15">
        <f t="shared" si="91"/>
        <v>91410</v>
      </c>
      <c r="AM35" s="95">
        <f t="shared" si="10"/>
        <v>1467220</v>
      </c>
    </row>
    <row r="36" spans="1:39" ht="12.75" customHeight="1" x14ac:dyDescent="0.2">
      <c r="A36" s="145"/>
      <c r="B36" s="131" t="s">
        <v>60</v>
      </c>
      <c r="C36" s="10" t="s">
        <v>0</v>
      </c>
      <c r="D36" s="98">
        <f t="shared" ref="D36:AL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94">
        <f t="shared" si="10"/>
        <v>0</v>
      </c>
    </row>
    <row r="37" spans="1:39" ht="12.75" customHeight="1" x14ac:dyDescent="0.2">
      <c r="A37" s="145"/>
      <c r="B37" s="132"/>
      <c r="C37" s="11" t="s">
        <v>3</v>
      </c>
      <c r="D37" s="100">
        <f t="shared" ref="D37:AL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95">
        <f t="shared" si="10"/>
        <v>0</v>
      </c>
    </row>
    <row r="38" spans="1:39" ht="12.75" customHeight="1" x14ac:dyDescent="0.2">
      <c r="A38" s="145"/>
      <c r="B38" s="131" t="s">
        <v>39</v>
      </c>
      <c r="C38" s="10" t="s">
        <v>0</v>
      </c>
      <c r="D38" s="98">
        <f t="shared" ref="D38:AL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" si="106">AK93+AK148</f>
        <v>652</v>
      </c>
      <c r="AL38" s="14">
        <f t="shared" si="103"/>
        <v>187</v>
      </c>
      <c r="AM38" s="94">
        <f t="shared" si="10"/>
        <v>5650</v>
      </c>
    </row>
    <row r="39" spans="1:39" ht="24.75" customHeight="1" x14ac:dyDescent="0.2">
      <c r="A39" s="145"/>
      <c r="B39" s="132"/>
      <c r="C39" s="11" t="s">
        <v>3</v>
      </c>
      <c r="D39" s="100">
        <f t="shared" ref="D39:AL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" si="110">AK94+AK149</f>
        <v>401632</v>
      </c>
      <c r="AL39" s="15">
        <f t="shared" si="107"/>
        <v>113883</v>
      </c>
      <c r="AM39" s="95">
        <f t="shared" si="10"/>
        <v>2896650.8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98">
        <f t="shared" ref="D40:AL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" si="114">AK95+AK150</f>
        <v>4384</v>
      </c>
      <c r="AL40" s="14">
        <f t="shared" si="111"/>
        <v>2291</v>
      </c>
      <c r="AM40" s="94">
        <f t="shared" si="10"/>
        <v>26435</v>
      </c>
    </row>
    <row r="41" spans="1:39" ht="12.75" customHeight="1" x14ac:dyDescent="0.2">
      <c r="A41" s="147"/>
      <c r="B41" s="132"/>
      <c r="C41" s="11" t="s">
        <v>3</v>
      </c>
      <c r="D41" s="100">
        <f t="shared" ref="D41:AL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" si="118">AK96+AK151</f>
        <v>1133194.2</v>
      </c>
      <c r="AL41" s="15">
        <f t="shared" si="115"/>
        <v>783049.92</v>
      </c>
      <c r="AM41" s="95">
        <f t="shared" si="10"/>
        <v>5841772.3029999994</v>
      </c>
    </row>
    <row r="42" spans="1:39" ht="19.5" customHeight="1" x14ac:dyDescent="0.2">
      <c r="A42" s="147"/>
      <c r="B42" s="131" t="s">
        <v>6</v>
      </c>
      <c r="C42" s="10" t="s">
        <v>0</v>
      </c>
      <c r="D42" s="98">
        <f t="shared" ref="D42:AL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94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100">
        <f t="shared" ref="D43:AL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95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98">
        <f t="shared" ref="D44:AL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94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100">
        <f t="shared" ref="D45:AL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95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98">
        <f t="shared" ref="D46:AL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94">
        <f t="shared" si="10"/>
        <v>0</v>
      </c>
    </row>
    <row r="47" spans="1:39" ht="12.75" customHeight="1" x14ac:dyDescent="0.2">
      <c r="A47" s="147"/>
      <c r="B47" s="132"/>
      <c r="C47" s="11" t="s">
        <v>3</v>
      </c>
      <c r="D47" s="100">
        <f t="shared" ref="D47:AL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95">
        <f t="shared" si="10"/>
        <v>0</v>
      </c>
    </row>
    <row r="48" spans="1:39" ht="12.75" customHeight="1" x14ac:dyDescent="0.2">
      <c r="A48" s="147"/>
      <c r="B48" s="131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" si="146">AK103+AK159</f>
        <v>1918</v>
      </c>
      <c r="AL48" s="87">
        <f>AL103+AL159</f>
        <v>104</v>
      </c>
      <c r="AM48" s="96">
        <f t="shared" si="10"/>
        <v>4708</v>
      </c>
    </row>
    <row r="49" spans="1:41" ht="12.75" customHeight="1" x14ac:dyDescent="0.2">
      <c r="A49" s="147"/>
      <c r="B49" s="132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" si="150">AK104+AK160</f>
        <v>429691.86</v>
      </c>
      <c r="AL49" s="88">
        <f>AL104+AL160</f>
        <v>29615</v>
      </c>
      <c r="AM49" s="97">
        <f t="shared" si="10"/>
        <v>1094249.4380000001</v>
      </c>
    </row>
    <row r="50" spans="1:41" ht="12.75" customHeight="1" x14ac:dyDescent="0.2">
      <c r="A50" s="147"/>
      <c r="B50" s="131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" si="154">AK105+AK161</f>
        <v>0</v>
      </c>
      <c r="AL50" s="87">
        <f>AL105+AL161</f>
        <v>0</v>
      </c>
      <c r="AM50" s="96">
        <f t="shared" si="10"/>
        <v>3763</v>
      </c>
    </row>
    <row r="51" spans="1:41" ht="12.75" customHeight="1" x14ac:dyDescent="0.2">
      <c r="A51" s="148"/>
      <c r="B51" s="132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" si="158">AK106+AK162</f>
        <v>4385.82</v>
      </c>
      <c r="AL51" s="88">
        <f>AL106+AL162</f>
        <v>0</v>
      </c>
      <c r="AM51" s="97">
        <f t="shared" si="10"/>
        <v>1200120.378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" si="162">AK107+AK162</f>
        <v>761</v>
      </c>
      <c r="AL52" s="14">
        <f>AL107+AL162</f>
        <v>443</v>
      </c>
      <c r="AM52" s="94">
        <f t="shared" si="10"/>
        <v>2908</v>
      </c>
    </row>
    <row r="53" spans="1:41" ht="12.75" customHeight="1" x14ac:dyDescent="0.2">
      <c r="A53" s="145"/>
      <c r="B53" s="155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" si="166">AK108+AK163</f>
        <v>139851.20000000001</v>
      </c>
      <c r="AL53" s="15">
        <f>AL108+AL163</f>
        <v>80227.600000000006</v>
      </c>
      <c r="AM53" s="95">
        <f t="shared" si="10"/>
        <v>532891.60000000009</v>
      </c>
    </row>
    <row r="54" spans="1:41" ht="20.25" customHeight="1" x14ac:dyDescent="0.2">
      <c r="A54" s="145"/>
      <c r="B54" s="155" t="s">
        <v>70</v>
      </c>
      <c r="C54" s="10" t="s">
        <v>0</v>
      </c>
      <c r="D54" s="98">
        <f>D109+D164</f>
        <v>0</v>
      </c>
      <c r="E54" s="98">
        <f t="shared" ref="E54:AL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" si="168">AK109+AK164</f>
        <v>0</v>
      </c>
      <c r="AL54" s="98">
        <f t="shared" si="167"/>
        <v>0</v>
      </c>
      <c r="AM54" s="94">
        <f t="shared" ref="AM54:AM55" si="169">SUM(D54:AL54)</f>
        <v>1283</v>
      </c>
    </row>
    <row r="55" spans="1:41" ht="20.25" customHeight="1" x14ac:dyDescent="0.2">
      <c r="A55" s="145"/>
      <c r="B55" s="155"/>
      <c r="C55" s="11" t="s">
        <v>3</v>
      </c>
      <c r="D55" s="100">
        <f>D110+D165</f>
        <v>0</v>
      </c>
      <c r="E55" s="100">
        <f t="shared" ref="E55:AL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" si="171">AK110+AK165</f>
        <v>0</v>
      </c>
      <c r="AL55" s="100">
        <f t="shared" si="170"/>
        <v>0</v>
      </c>
      <c r="AM55" s="95">
        <f t="shared" si="169"/>
        <v>21169.52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" si="173">AK67+AK69+AK71+AK73+AK75+AK77+AK79+AK81+AK83+AK85+AK87+AK89+AK91+AK93+AK95+AK97+AK99+AK101+AK103+AK105+AK107+AK109</f>
        <v>10585</v>
      </c>
      <c r="AL64" s="50">
        <f t="shared" si="172"/>
        <v>3984</v>
      </c>
      <c r="AM64" s="31">
        <f>SUM(D64:AL64)</f>
        <v>57631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" si="175">AK68+AK70+AK72+AK74+AK76+AK78+AK80+AK82+AK84+AK86+AK88+AK90+AK92+AK94+AK96+AK98+AK100+AK102+AK104+AK106+AK108+AK110</f>
        <v>5651827.9010000015</v>
      </c>
      <c r="AL65" s="51">
        <f t="shared" si="174"/>
        <v>2293176.1130000004</v>
      </c>
      <c r="AM65" s="33">
        <f>SUM(D65:AL65)</f>
        <v>24872347.873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f>'Ingreso de Datos 2024'!L9</f>
        <v>0</v>
      </c>
      <c r="AM67" s="94">
        <f t="shared" ref="AM67:AM110" si="176">SUM(D67:AL67)</f>
        <v>0</v>
      </c>
      <c r="AO67" s="106"/>
    </row>
    <row r="68" spans="1:41" ht="12.75" customHeight="1" x14ac:dyDescent="0.2">
      <c r="A68" s="144"/>
      <c r="B68" s="132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f>'Ingreso de Datos 2024'!L10</f>
        <v>0</v>
      </c>
      <c r="AM68" s="95">
        <f t="shared" si="176"/>
        <v>0</v>
      </c>
      <c r="AO68" s="106"/>
    </row>
    <row r="69" spans="1:41" ht="12.75" customHeight="1" x14ac:dyDescent="0.2">
      <c r="A69" s="144"/>
      <c r="B69" s="131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f>'Ingreso de Datos 2024'!L11</f>
        <v>0</v>
      </c>
      <c r="AM69" s="94">
        <f t="shared" si="176"/>
        <v>0</v>
      </c>
      <c r="AO69" s="106"/>
    </row>
    <row r="70" spans="1:41" ht="12.75" customHeight="1" x14ac:dyDescent="0.2">
      <c r="A70" s="144"/>
      <c r="B70" s="132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f>'Ingreso de Datos 2024'!L12</f>
        <v>0</v>
      </c>
      <c r="AM70" s="95">
        <f t="shared" si="176"/>
        <v>0</v>
      </c>
      <c r="AO70" s="106"/>
    </row>
    <row r="71" spans="1:41" ht="12.75" customHeight="1" x14ac:dyDescent="0.2">
      <c r="A71" s="144"/>
      <c r="B71" s="131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f>'Ingreso de Datos 2024'!L13</f>
        <v>0</v>
      </c>
      <c r="AM71" s="94">
        <f t="shared" si="176"/>
        <v>0</v>
      </c>
      <c r="AO71" s="106"/>
    </row>
    <row r="72" spans="1:41" ht="12.75" customHeight="1" x14ac:dyDescent="0.2">
      <c r="A72" s="144"/>
      <c r="B72" s="132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f>'Ingreso de Datos 2024'!L14</f>
        <v>0</v>
      </c>
      <c r="AM72" s="95">
        <f t="shared" si="176"/>
        <v>0</v>
      </c>
      <c r="AO72" s="106"/>
    </row>
    <row r="73" spans="1:41" ht="12.75" customHeight="1" x14ac:dyDescent="0.2">
      <c r="A73" s="144"/>
      <c r="B73" s="131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f>'Ingreso de Datos 2024'!L15</f>
        <v>0</v>
      </c>
      <c r="AM73" s="94">
        <f t="shared" si="176"/>
        <v>0</v>
      </c>
      <c r="AO73" s="106"/>
    </row>
    <row r="74" spans="1:41" ht="12.75" customHeight="1" x14ac:dyDescent="0.2">
      <c r="A74" s="144"/>
      <c r="B74" s="132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f>'Ingreso de Datos 2024'!L16</f>
        <v>0</v>
      </c>
      <c r="AM74" s="95">
        <f t="shared" si="176"/>
        <v>0</v>
      </c>
      <c r="AO74" s="106"/>
    </row>
    <row r="75" spans="1:41" ht="12.75" customHeight="1" x14ac:dyDescent="0.2">
      <c r="A75" s="144"/>
      <c r="B75" s="131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f>'Ingreso de Datos 2024'!L17</f>
        <v>741</v>
      </c>
      <c r="AM75" s="94">
        <f t="shared" si="176"/>
        <v>7209</v>
      </c>
      <c r="AO75" s="106"/>
    </row>
    <row r="76" spans="1:41" ht="12.75" customHeight="1" x14ac:dyDescent="0.2">
      <c r="A76" s="144"/>
      <c r="B76" s="132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2149449.9109999998</v>
      </c>
      <c r="AL76" s="105">
        <f>'Ingreso de Datos 2024'!L18</f>
        <v>1192533.5930000001</v>
      </c>
      <c r="AM76" s="95">
        <f t="shared" si="176"/>
        <v>8585660.290000001</v>
      </c>
      <c r="AO76" s="106"/>
    </row>
    <row r="77" spans="1:41" ht="12.75" customHeight="1" x14ac:dyDescent="0.2">
      <c r="A77" s="144"/>
      <c r="B77" s="131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f>'Ingreso de Datos 2024'!L19</f>
        <v>0</v>
      </c>
      <c r="AM77" s="94">
        <f t="shared" ref="AM77:AM80" si="177">SUM(D77:AL77)</f>
        <v>2292</v>
      </c>
      <c r="AO77" s="106"/>
    </row>
    <row r="78" spans="1:41" ht="12.75" customHeight="1" x14ac:dyDescent="0.2">
      <c r="A78" s="144"/>
      <c r="B78" s="142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f>'Ingreso de Datos 2024'!L20</f>
        <v>0</v>
      </c>
      <c r="AM78" s="95">
        <f t="shared" si="177"/>
        <v>3208454.5440000002</v>
      </c>
      <c r="AO78" s="106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f>'Ingreso de Datos 2024'!L21</f>
        <v>0</v>
      </c>
      <c r="AM79" s="94">
        <f t="shared" si="177"/>
        <v>0</v>
      </c>
      <c r="AO79" s="106"/>
    </row>
    <row r="80" spans="1:41" ht="12.75" customHeight="1" x14ac:dyDescent="0.2">
      <c r="A80" s="145"/>
      <c r="B80" s="132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f>'Ingreso de Datos 2024'!L22</f>
        <v>0</v>
      </c>
      <c r="AM80" s="95">
        <f t="shared" si="177"/>
        <v>0</v>
      </c>
      <c r="AO80" s="106"/>
    </row>
    <row r="81" spans="1:41" ht="12.75" customHeight="1" x14ac:dyDescent="0.2">
      <c r="A81" s="145"/>
      <c r="B81" s="131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f>'Ingreso de Datos 2024'!L23</f>
        <v>0</v>
      </c>
      <c r="AM81" s="94">
        <f t="shared" si="176"/>
        <v>0</v>
      </c>
      <c r="AO81" s="106"/>
    </row>
    <row r="82" spans="1:41" ht="12.75" customHeight="1" x14ac:dyDescent="0.2">
      <c r="A82" s="145"/>
      <c r="B82" s="132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f>'Ingreso de Datos 2024'!L24</f>
        <v>0</v>
      </c>
      <c r="AM82" s="95">
        <f t="shared" si="176"/>
        <v>0</v>
      </c>
      <c r="AO82" s="106"/>
    </row>
    <row r="83" spans="1:41" ht="12.75" customHeight="1" x14ac:dyDescent="0.2">
      <c r="A83" s="145"/>
      <c r="B83" s="131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f>'Ingreso de Datos 2024'!L25</f>
        <v>8</v>
      </c>
      <c r="AM83" s="94">
        <f t="shared" si="176"/>
        <v>75</v>
      </c>
      <c r="AO83" s="106"/>
    </row>
    <row r="84" spans="1:41" ht="12.75" customHeight="1" x14ac:dyDescent="0.2">
      <c r="A84" s="145"/>
      <c r="B84" s="132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f>'Ingreso de Datos 2024'!L26</f>
        <v>2457</v>
      </c>
      <c r="AM84" s="95">
        <f t="shared" si="176"/>
        <v>24159</v>
      </c>
      <c r="AO84" s="106"/>
    </row>
    <row r="85" spans="1:41" ht="12.75" customHeight="1" x14ac:dyDescent="0.2">
      <c r="A85" s="145"/>
      <c r="B85" s="131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f>'Ingreso de Datos 2024'!L27</f>
        <v>0</v>
      </c>
      <c r="AM85" s="94">
        <f t="shared" si="176"/>
        <v>0</v>
      </c>
      <c r="AO85" s="106"/>
    </row>
    <row r="86" spans="1:41" ht="12.75" customHeight="1" x14ac:dyDescent="0.2">
      <c r="A86" s="145"/>
      <c r="B86" s="132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f>'Ingreso de Datos 2024'!L28</f>
        <v>0</v>
      </c>
      <c r="AM86" s="95">
        <f t="shared" si="176"/>
        <v>0</v>
      </c>
      <c r="AO86" s="106"/>
    </row>
    <row r="87" spans="1:41" ht="12.75" customHeight="1" x14ac:dyDescent="0.2">
      <c r="A87" s="145"/>
      <c r="B87" s="131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f>'Ingreso de Datos 2024'!L29</f>
        <v>0</v>
      </c>
      <c r="AM87" s="94">
        <f t="shared" si="176"/>
        <v>0</v>
      </c>
      <c r="AO87" s="106"/>
    </row>
    <row r="88" spans="1:41" ht="12.75" customHeight="1" x14ac:dyDescent="0.2">
      <c r="A88" s="145"/>
      <c r="B88" s="132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f>'Ingreso de Datos 2024'!L30</f>
        <v>0</v>
      </c>
      <c r="AM88" s="95">
        <f t="shared" si="176"/>
        <v>0</v>
      </c>
      <c r="AO88" s="106"/>
    </row>
    <row r="89" spans="1:41" ht="21" customHeight="1" x14ac:dyDescent="0.2">
      <c r="A89" s="145"/>
      <c r="B89" s="131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f>'Ingreso de Datos 2024'!L31</f>
        <v>210</v>
      </c>
      <c r="AM89" s="94">
        <f t="shared" si="176"/>
        <v>3308</v>
      </c>
      <c r="AO89" s="106"/>
    </row>
    <row r="90" spans="1:41" ht="21" customHeight="1" x14ac:dyDescent="0.2">
      <c r="A90" s="145"/>
      <c r="B90" s="132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f>'Ingreso de Datos 2024'!L32</f>
        <v>91410</v>
      </c>
      <c r="AM90" s="95">
        <f t="shared" si="176"/>
        <v>1467220</v>
      </c>
      <c r="AO90" s="106"/>
    </row>
    <row r="91" spans="1:41" ht="12.75" customHeight="1" x14ac:dyDescent="0.2">
      <c r="A91" s="145"/>
      <c r="B91" s="131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f>'Ingreso de Datos 2024'!L33</f>
        <v>0</v>
      </c>
      <c r="AM91" s="94">
        <f t="shared" si="176"/>
        <v>0</v>
      </c>
      <c r="AO91" s="106"/>
    </row>
    <row r="92" spans="1:41" ht="12.75" customHeight="1" x14ac:dyDescent="0.2">
      <c r="A92" s="145"/>
      <c r="B92" s="132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f>'Ingreso de Datos 2024'!L34</f>
        <v>0</v>
      </c>
      <c r="AM92" s="95">
        <f t="shared" si="176"/>
        <v>0</v>
      </c>
      <c r="AO92" s="106"/>
    </row>
    <row r="93" spans="1:41" ht="18.75" customHeight="1" x14ac:dyDescent="0.2">
      <c r="A93" s="145"/>
      <c r="B93" s="131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f>'Ingreso de Datos 2024'!L35</f>
        <v>187</v>
      </c>
      <c r="AM93" s="94">
        <f t="shared" si="176"/>
        <v>5650</v>
      </c>
      <c r="AO93" s="106"/>
    </row>
    <row r="94" spans="1:41" ht="18.75" customHeight="1" x14ac:dyDescent="0.2">
      <c r="A94" s="145"/>
      <c r="B94" s="132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f>'Ingreso de Datos 2024'!L36</f>
        <v>113883</v>
      </c>
      <c r="AM94" s="95">
        <f t="shared" si="176"/>
        <v>2896650.8</v>
      </c>
      <c r="AO94" s="106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f>'Ingreso de Datos 2024'!L37</f>
        <v>2291</v>
      </c>
      <c r="AM95" s="94">
        <f t="shared" si="176"/>
        <v>26435</v>
      </c>
      <c r="AO95" s="106"/>
    </row>
    <row r="96" spans="1:41" ht="12.75" customHeight="1" x14ac:dyDescent="0.2">
      <c r="A96" s="147"/>
      <c r="B96" s="132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f>'Ingreso de Datos 2024'!L38</f>
        <v>783049.92</v>
      </c>
      <c r="AM96" s="95">
        <f t="shared" si="176"/>
        <v>5841772.3029999994</v>
      </c>
      <c r="AO96" s="106"/>
    </row>
    <row r="97" spans="1:41" ht="16.5" customHeight="1" x14ac:dyDescent="0.2">
      <c r="A97" s="147"/>
      <c r="B97" s="131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f>'Ingreso de Datos 2024'!L39</f>
        <v>0</v>
      </c>
      <c r="AM97" s="94">
        <f t="shared" si="176"/>
        <v>0</v>
      </c>
      <c r="AO97" s="106"/>
    </row>
    <row r="98" spans="1:41" ht="21" customHeight="1" x14ac:dyDescent="0.2">
      <c r="A98" s="147"/>
      <c r="B98" s="132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f>'Ingreso de Datos 2024'!L40</f>
        <v>0</v>
      </c>
      <c r="AM98" s="95">
        <f t="shared" si="176"/>
        <v>0</v>
      </c>
      <c r="AO98" s="106"/>
    </row>
    <row r="99" spans="1:41" ht="12.75" customHeight="1" x14ac:dyDescent="0.2">
      <c r="A99" s="147"/>
      <c r="B99" s="131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f>'Ingreso de Datos 2024'!L41</f>
        <v>0</v>
      </c>
      <c r="AM99" s="94">
        <f t="shared" si="176"/>
        <v>0</v>
      </c>
      <c r="AO99" s="106"/>
    </row>
    <row r="100" spans="1:41" ht="12.75" customHeight="1" x14ac:dyDescent="0.2">
      <c r="A100" s="147"/>
      <c r="B100" s="132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f>'Ingreso de Datos 2024'!L42</f>
        <v>0</v>
      </c>
      <c r="AM100" s="95">
        <f t="shared" si="176"/>
        <v>0</v>
      </c>
      <c r="AO100" s="106"/>
    </row>
    <row r="101" spans="1:41" ht="12.75" customHeight="1" x14ac:dyDescent="0.2">
      <c r="A101" s="147"/>
      <c r="B101" s="131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f>'Ingreso de Datos 2024'!L43</f>
        <v>0</v>
      </c>
      <c r="AM101" s="94">
        <f t="shared" si="176"/>
        <v>0</v>
      </c>
      <c r="AO101" s="106"/>
    </row>
    <row r="102" spans="1:41" ht="12.75" customHeight="1" x14ac:dyDescent="0.2">
      <c r="A102" s="147"/>
      <c r="B102" s="132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f>'Ingreso de Datos 2024'!L44</f>
        <v>0</v>
      </c>
      <c r="AM102" s="95">
        <f t="shared" si="176"/>
        <v>0</v>
      </c>
      <c r="AO102" s="106"/>
    </row>
    <row r="103" spans="1:41" ht="12.75" customHeight="1" x14ac:dyDescent="0.2">
      <c r="A103" s="147"/>
      <c r="B103" s="131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f>'Ingreso de Datos 2024'!L45</f>
        <v>104</v>
      </c>
      <c r="AM103" s="96">
        <f t="shared" si="176"/>
        <v>4708</v>
      </c>
      <c r="AO103" s="106"/>
    </row>
    <row r="104" spans="1:41" ht="12.75" customHeight="1" x14ac:dyDescent="0.2">
      <c r="A104" s="147"/>
      <c r="B104" s="132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f>'Ingreso de Datos 2024'!L46</f>
        <v>29615</v>
      </c>
      <c r="AM104" s="97">
        <f t="shared" si="176"/>
        <v>1094249.4380000001</v>
      </c>
      <c r="AO104" s="106"/>
    </row>
    <row r="105" spans="1:41" ht="12.75" customHeight="1" x14ac:dyDescent="0.2">
      <c r="A105" s="147"/>
      <c r="B105" s="131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f>'Ingreso de Datos 2024'!L47</f>
        <v>0</v>
      </c>
      <c r="AM105" s="96">
        <f t="shared" si="176"/>
        <v>3763</v>
      </c>
      <c r="AO105" s="106"/>
    </row>
    <row r="106" spans="1:41" ht="12.75" customHeight="1" x14ac:dyDescent="0.2">
      <c r="A106" s="148"/>
      <c r="B106" s="132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f>'Ingreso de Datos 2024'!L48</f>
        <v>0</v>
      </c>
      <c r="AM106" s="97">
        <f t="shared" si="176"/>
        <v>1200120.378</v>
      </c>
      <c r="AO106" s="106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761</v>
      </c>
      <c r="AL107" s="104">
        <f>'Ingreso de Datos 2024'!L49</f>
        <v>443</v>
      </c>
      <c r="AM107" s="94">
        <f t="shared" si="176"/>
        <v>2908</v>
      </c>
      <c r="AO107" s="106"/>
    </row>
    <row r="108" spans="1:41" ht="12.75" customHeight="1" x14ac:dyDescent="0.2">
      <c r="A108" s="145"/>
      <c r="B108" s="155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139851.20000000001</v>
      </c>
      <c r="AL108" s="105">
        <f>'Ingreso de Datos 2024'!L50</f>
        <v>80227.600000000006</v>
      </c>
      <c r="AM108" s="95">
        <f t="shared" si="176"/>
        <v>532891.60000000009</v>
      </c>
      <c r="AO108" s="106"/>
    </row>
    <row r="109" spans="1:41" ht="23.25" customHeight="1" x14ac:dyDescent="0.2">
      <c r="A109" s="145"/>
      <c r="B109" s="155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f>'Ingreso de Datos 2024'!L51</f>
        <v>0</v>
      </c>
      <c r="AM109" s="94">
        <f t="shared" si="176"/>
        <v>1283</v>
      </c>
      <c r="AO109" s="106"/>
    </row>
    <row r="110" spans="1:41" ht="12.75" customHeight="1" x14ac:dyDescent="0.2">
      <c r="A110" s="145"/>
      <c r="B110" s="155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f>'Ingreso de Datos 2024'!L52</f>
        <v>0</v>
      </c>
      <c r="AM110" s="95">
        <f t="shared" si="176"/>
        <v>21169.52</v>
      </c>
      <c r="AO110" s="106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f>'Ingreso de Datos 2024'!L67</f>
        <v>0</v>
      </c>
      <c r="AM122" s="17">
        <f t="shared" ref="AM122:AM165" si="182">SUM(D122:AL122)</f>
        <v>0</v>
      </c>
      <c r="AO122" s="106"/>
    </row>
    <row r="123" spans="1:41" ht="12.75" customHeight="1" x14ac:dyDescent="0.2">
      <c r="A123" s="144"/>
      <c r="B123" s="132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f>'Ingreso de Datos 2024'!L68</f>
        <v>0</v>
      </c>
      <c r="AM123" s="18">
        <f t="shared" si="182"/>
        <v>0</v>
      </c>
      <c r="AO123" s="106"/>
    </row>
    <row r="124" spans="1:41" ht="12.75" customHeight="1" x14ac:dyDescent="0.2">
      <c r="A124" s="144"/>
      <c r="B124" s="131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f>'Ingreso de Datos 2024'!L69</f>
        <v>0</v>
      </c>
      <c r="AM124" s="17">
        <f t="shared" si="182"/>
        <v>0</v>
      </c>
      <c r="AO124" s="106"/>
    </row>
    <row r="125" spans="1:41" ht="12.75" customHeight="1" x14ac:dyDescent="0.2">
      <c r="A125" s="144"/>
      <c r="B125" s="132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f>'Ingreso de Datos 2024'!L70</f>
        <v>0</v>
      </c>
      <c r="AM125" s="18">
        <f t="shared" si="182"/>
        <v>0</v>
      </c>
      <c r="AO125" s="106"/>
    </row>
    <row r="126" spans="1:41" ht="12.75" customHeight="1" x14ac:dyDescent="0.2">
      <c r="A126" s="144"/>
      <c r="B126" s="131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f>'Ingreso de Datos 2024'!L71</f>
        <v>0</v>
      </c>
      <c r="AM126" s="17">
        <f t="shared" si="182"/>
        <v>0</v>
      </c>
      <c r="AO126" s="106"/>
    </row>
    <row r="127" spans="1:41" ht="12.75" customHeight="1" x14ac:dyDescent="0.2">
      <c r="A127" s="144"/>
      <c r="B127" s="132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f>'Ingreso de Datos 2024'!L72</f>
        <v>0</v>
      </c>
      <c r="AM127" s="18">
        <f t="shared" si="182"/>
        <v>0</v>
      </c>
      <c r="AO127" s="106"/>
    </row>
    <row r="128" spans="1:41" ht="12.75" customHeight="1" x14ac:dyDescent="0.2">
      <c r="A128" s="144"/>
      <c r="B128" s="131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f>'Ingreso de Datos 2024'!L73</f>
        <v>0</v>
      </c>
      <c r="AM128" s="17">
        <f t="shared" si="182"/>
        <v>0</v>
      </c>
      <c r="AO128" s="106"/>
    </row>
    <row r="129" spans="1:41" ht="12.75" customHeight="1" x14ac:dyDescent="0.2">
      <c r="A129" s="144"/>
      <c r="B129" s="132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f>'Ingreso de Datos 2024'!L74</f>
        <v>0</v>
      </c>
      <c r="AM129" s="18">
        <f t="shared" si="182"/>
        <v>0</v>
      </c>
      <c r="AO129" s="106"/>
    </row>
    <row r="130" spans="1:41" ht="12.75" customHeight="1" x14ac:dyDescent="0.2">
      <c r="A130" s="144"/>
      <c r="B130" s="131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f>'Ingreso de Datos 2024'!L75</f>
        <v>0</v>
      </c>
      <c r="AM130" s="17">
        <f t="shared" si="182"/>
        <v>0</v>
      </c>
      <c r="AO130" s="106"/>
    </row>
    <row r="131" spans="1:41" ht="12.75" customHeight="1" x14ac:dyDescent="0.2">
      <c r="A131" s="144"/>
      <c r="B131" s="132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f>'Ingreso de Datos 2024'!L76</f>
        <v>0</v>
      </c>
      <c r="AM131" s="18">
        <f t="shared" si="182"/>
        <v>0</v>
      </c>
      <c r="AO131" s="106"/>
    </row>
    <row r="132" spans="1:41" ht="12.75" customHeight="1" x14ac:dyDescent="0.2">
      <c r="A132" s="144"/>
      <c r="B132" s="131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2024'!L77</f>
        <v>0</v>
      </c>
      <c r="AM132" s="17">
        <f t="shared" si="182"/>
        <v>0</v>
      </c>
      <c r="AO132" s="106"/>
    </row>
    <row r="133" spans="1:41" ht="12.75" customHeight="1" x14ac:dyDescent="0.2">
      <c r="A133" s="144"/>
      <c r="B133" s="142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2024'!L78</f>
        <v>0</v>
      </c>
      <c r="AM133" s="18">
        <f t="shared" si="182"/>
        <v>0</v>
      </c>
      <c r="AO133" s="106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2024'!L79</f>
        <v>0</v>
      </c>
      <c r="AM134" s="17">
        <f t="shared" si="182"/>
        <v>0</v>
      </c>
      <c r="AO134" s="106"/>
    </row>
    <row r="135" spans="1:41" ht="12.75" customHeight="1" x14ac:dyDescent="0.2">
      <c r="A135" s="145"/>
      <c r="B135" s="132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2024'!L80</f>
        <v>0</v>
      </c>
      <c r="AM135" s="18">
        <f t="shared" si="182"/>
        <v>0</v>
      </c>
      <c r="AO135" s="106"/>
    </row>
    <row r="136" spans="1:41" ht="12.75" customHeight="1" x14ac:dyDescent="0.2">
      <c r="A136" s="145"/>
      <c r="B136" s="131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f>'Ingreso de Datos 2024'!L81</f>
        <v>0</v>
      </c>
      <c r="AM136" s="17">
        <f t="shared" si="182"/>
        <v>0</v>
      </c>
      <c r="AO136" s="106"/>
    </row>
    <row r="137" spans="1:41" ht="12.75" customHeight="1" x14ac:dyDescent="0.2">
      <c r="A137" s="145"/>
      <c r="B137" s="132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f>'Ingreso de Datos 2024'!L82</f>
        <v>0</v>
      </c>
      <c r="AM137" s="18">
        <f t="shared" si="182"/>
        <v>0</v>
      </c>
      <c r="AO137" s="106"/>
    </row>
    <row r="138" spans="1:41" ht="12.75" customHeight="1" x14ac:dyDescent="0.2">
      <c r="A138" s="145"/>
      <c r="B138" s="131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f>'Ingreso de Datos 2024'!L83</f>
        <v>0</v>
      </c>
      <c r="AM138" s="17">
        <f t="shared" si="182"/>
        <v>0</v>
      </c>
      <c r="AO138" s="106"/>
    </row>
    <row r="139" spans="1:41" ht="12.75" customHeight="1" x14ac:dyDescent="0.2">
      <c r="A139" s="145"/>
      <c r="B139" s="132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f>'Ingreso de Datos 2024'!L84</f>
        <v>0</v>
      </c>
      <c r="AM139" s="18">
        <f t="shared" si="182"/>
        <v>0</v>
      </c>
      <c r="AO139" s="106"/>
    </row>
    <row r="140" spans="1:41" ht="12.75" customHeight="1" x14ac:dyDescent="0.2">
      <c r="A140" s="145"/>
      <c r="B140" s="131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f>'Ingreso de Datos 2024'!L85</f>
        <v>0</v>
      </c>
      <c r="AM140" s="17">
        <f t="shared" si="182"/>
        <v>0</v>
      </c>
      <c r="AO140" s="106"/>
    </row>
    <row r="141" spans="1:41" ht="12.75" customHeight="1" x14ac:dyDescent="0.2">
      <c r="A141" s="145"/>
      <c r="B141" s="132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f>'Ingreso de Datos 2024'!L86</f>
        <v>0</v>
      </c>
      <c r="AM141" s="18">
        <f t="shared" si="182"/>
        <v>0</v>
      </c>
      <c r="AO141" s="106"/>
    </row>
    <row r="142" spans="1:41" ht="12.75" customHeight="1" x14ac:dyDescent="0.2">
      <c r="A142" s="145"/>
      <c r="B142" s="131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f>'Ingreso de Datos 2024'!L87</f>
        <v>0</v>
      </c>
      <c r="AM142" s="17">
        <f t="shared" si="182"/>
        <v>0</v>
      </c>
      <c r="AO142" s="106"/>
    </row>
    <row r="143" spans="1:41" ht="12.75" customHeight="1" x14ac:dyDescent="0.2">
      <c r="A143" s="145"/>
      <c r="B143" s="132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f>'Ingreso de Datos 2024'!L88</f>
        <v>0</v>
      </c>
      <c r="AM143" s="18">
        <f t="shared" si="182"/>
        <v>0</v>
      </c>
      <c r="AO143" s="106"/>
    </row>
    <row r="144" spans="1:41" ht="18.75" customHeight="1" x14ac:dyDescent="0.2">
      <c r="A144" s="145"/>
      <c r="B144" s="131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f>'Ingreso de Datos 2024'!L89</f>
        <v>0</v>
      </c>
      <c r="AM144" s="17">
        <f t="shared" si="182"/>
        <v>0</v>
      </c>
      <c r="AO144" s="106"/>
    </row>
    <row r="145" spans="1:41" ht="18.75" customHeight="1" x14ac:dyDescent="0.2">
      <c r="A145" s="145"/>
      <c r="B145" s="132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f>'Ingreso de Datos 2024'!L90</f>
        <v>0</v>
      </c>
      <c r="AM145" s="18">
        <f t="shared" si="182"/>
        <v>0</v>
      </c>
      <c r="AO145" s="106"/>
    </row>
    <row r="146" spans="1:41" ht="12.75" customHeight="1" x14ac:dyDescent="0.2">
      <c r="A146" s="145"/>
      <c r="B146" s="131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f>'Ingreso de Datos 2024'!L91</f>
        <v>0</v>
      </c>
      <c r="AM146" s="17">
        <f t="shared" si="182"/>
        <v>0</v>
      </c>
      <c r="AO146" s="106"/>
    </row>
    <row r="147" spans="1:41" ht="12.75" customHeight="1" x14ac:dyDescent="0.2">
      <c r="A147" s="145"/>
      <c r="B147" s="132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f>'Ingreso de Datos 2024'!L92</f>
        <v>0</v>
      </c>
      <c r="AM147" s="18">
        <f t="shared" si="182"/>
        <v>0</v>
      </c>
      <c r="AO147" s="106"/>
    </row>
    <row r="148" spans="1:41" ht="18.75" customHeight="1" x14ac:dyDescent="0.2">
      <c r="A148" s="145"/>
      <c r="B148" s="131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f>'Ingreso de Datos 2024'!L93</f>
        <v>0</v>
      </c>
      <c r="AM148" s="17">
        <f t="shared" si="182"/>
        <v>0</v>
      </c>
      <c r="AO148" s="106"/>
    </row>
    <row r="149" spans="1:41" ht="18.75" customHeight="1" x14ac:dyDescent="0.2">
      <c r="A149" s="145"/>
      <c r="B149" s="132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f>'Ingreso de Datos 2024'!L94</f>
        <v>0</v>
      </c>
      <c r="AM149" s="18">
        <f t="shared" si="182"/>
        <v>0</v>
      </c>
      <c r="AO149" s="106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f>'Ingreso de Datos 2024'!L95</f>
        <v>0</v>
      </c>
      <c r="AM150" s="17">
        <f t="shared" si="182"/>
        <v>0</v>
      </c>
      <c r="AO150" s="106"/>
    </row>
    <row r="151" spans="1:41" ht="12.75" customHeight="1" x14ac:dyDescent="0.2">
      <c r="A151" s="147"/>
      <c r="B151" s="132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f>'Ingreso de Datos 2024'!L96</f>
        <v>0</v>
      </c>
      <c r="AM151" s="18">
        <f t="shared" si="182"/>
        <v>0</v>
      </c>
      <c r="AO151" s="106"/>
    </row>
    <row r="152" spans="1:41" ht="12.75" customHeight="1" x14ac:dyDescent="0.2">
      <c r="A152" s="147"/>
      <c r="B152" s="131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f>'Ingreso de Datos 2024'!L97</f>
        <v>0</v>
      </c>
      <c r="AM152" s="17">
        <f t="shared" si="182"/>
        <v>0</v>
      </c>
      <c r="AO152" s="106"/>
    </row>
    <row r="153" spans="1:41" ht="28.5" customHeight="1" x14ac:dyDescent="0.2">
      <c r="A153" s="147"/>
      <c r="B153" s="132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f>'Ingreso de Datos 2024'!L98</f>
        <v>0</v>
      </c>
      <c r="AM153" s="18">
        <f t="shared" si="182"/>
        <v>0</v>
      </c>
      <c r="AO153" s="106"/>
    </row>
    <row r="154" spans="1:41" ht="12.75" customHeight="1" x14ac:dyDescent="0.2">
      <c r="A154" s="147"/>
      <c r="B154" s="131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f>'Ingreso de Datos 2024'!L99</f>
        <v>0</v>
      </c>
      <c r="AM154" s="17">
        <f t="shared" si="182"/>
        <v>0</v>
      </c>
      <c r="AO154" s="106"/>
    </row>
    <row r="155" spans="1:41" ht="12.75" customHeight="1" x14ac:dyDescent="0.2">
      <c r="A155" s="147"/>
      <c r="B155" s="132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f>'Ingreso de Datos 2024'!L100</f>
        <v>0</v>
      </c>
      <c r="AM155" s="18">
        <f t="shared" si="182"/>
        <v>0</v>
      </c>
      <c r="AO155" s="106"/>
    </row>
    <row r="156" spans="1:41" ht="12.75" customHeight="1" x14ac:dyDescent="0.2">
      <c r="A156" s="147"/>
      <c r="B156" s="131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f>'Ingreso de Datos 2024'!L101</f>
        <v>0</v>
      </c>
      <c r="AM156" s="17">
        <f t="shared" si="182"/>
        <v>0</v>
      </c>
      <c r="AO156" s="106"/>
    </row>
    <row r="157" spans="1:41" ht="12.75" customHeight="1" x14ac:dyDescent="0.2">
      <c r="A157" s="147"/>
      <c r="B157" s="132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f>'Ingreso de Datos 2024'!L102</f>
        <v>0</v>
      </c>
      <c r="AM157" s="18">
        <f t="shared" si="182"/>
        <v>0</v>
      </c>
      <c r="AO157" s="106"/>
    </row>
    <row r="158" spans="1:41" ht="12.75" customHeight="1" x14ac:dyDescent="0.2">
      <c r="A158" s="147"/>
      <c r="B158" s="131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f>'Ingreso de Datos 2024'!L103</f>
        <v>0</v>
      </c>
      <c r="AM158" s="17">
        <f t="shared" si="182"/>
        <v>0</v>
      </c>
      <c r="AO158" s="106"/>
    </row>
    <row r="159" spans="1:41" ht="12" customHeight="1" x14ac:dyDescent="0.2">
      <c r="A159" s="147"/>
      <c r="B159" s="132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f>'Ingreso de Datos 2024'!L104</f>
        <v>0</v>
      </c>
      <c r="AM159" s="18">
        <f t="shared" si="182"/>
        <v>0</v>
      </c>
      <c r="AO159" s="106"/>
    </row>
    <row r="160" spans="1:41" ht="12.75" customHeight="1" x14ac:dyDescent="0.2">
      <c r="A160" s="147"/>
      <c r="B160" s="131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f>'Ingreso de Datos 2024'!L105</f>
        <v>0</v>
      </c>
      <c r="AM160" s="17">
        <f t="shared" si="182"/>
        <v>0</v>
      </c>
      <c r="AO160" s="106"/>
    </row>
    <row r="161" spans="1:41" ht="12.75" customHeight="1" x14ac:dyDescent="0.2">
      <c r="A161" s="148"/>
      <c r="B161" s="132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f>'Ingreso de Datos 2024'!L106</f>
        <v>0</v>
      </c>
      <c r="AM161" s="18">
        <f t="shared" si="182"/>
        <v>0</v>
      </c>
      <c r="AO161" s="106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f>'Ingreso de Datos 2024'!L107</f>
        <v>0</v>
      </c>
      <c r="AM162" s="17">
        <f t="shared" si="182"/>
        <v>0</v>
      </c>
      <c r="AO162" s="106"/>
    </row>
    <row r="163" spans="1:41" ht="12.75" customHeight="1" x14ac:dyDescent="0.2">
      <c r="A163" s="145"/>
      <c r="B163" s="155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f>'Ingreso de Datos 2024'!L108</f>
        <v>0</v>
      </c>
      <c r="AM163" s="18">
        <f t="shared" si="182"/>
        <v>0</v>
      </c>
      <c r="AO163" s="106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2024'!L109</f>
        <v>0</v>
      </c>
      <c r="AM164" s="17">
        <f t="shared" si="182"/>
        <v>0</v>
      </c>
      <c r="AO164" s="106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2024'!L110</f>
        <v>0</v>
      </c>
      <c r="AM165" s="18">
        <f t="shared" si="182"/>
        <v>0</v>
      </c>
      <c r="AO165" s="106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B107:B108"/>
    <mergeCell ref="A117:C118"/>
    <mergeCell ref="D117:AL117"/>
    <mergeCell ref="AM117:AM118"/>
    <mergeCell ref="A107:A110"/>
    <mergeCell ref="B109:B110"/>
    <mergeCell ref="B95:B96"/>
    <mergeCell ref="A95:A106"/>
    <mergeCell ref="B97:B98"/>
    <mergeCell ref="B99:B100"/>
    <mergeCell ref="B101:B102"/>
    <mergeCell ref="B103:B104"/>
    <mergeCell ref="B105:B106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52:B53"/>
    <mergeCell ref="A62:C63"/>
    <mergeCell ref="D62:AL62"/>
    <mergeCell ref="AM62:AM63"/>
    <mergeCell ref="A52:A55"/>
    <mergeCell ref="B54:B55"/>
    <mergeCell ref="A40:A51"/>
    <mergeCell ref="B42:B43"/>
    <mergeCell ref="B44:B45"/>
    <mergeCell ref="B46:B47"/>
    <mergeCell ref="B48:B49"/>
    <mergeCell ref="B50:B51"/>
    <mergeCell ref="AM7:AM8"/>
    <mergeCell ref="B12:B13"/>
    <mergeCell ref="B14:B15"/>
    <mergeCell ref="B16:B17"/>
    <mergeCell ref="B18:B19"/>
    <mergeCell ref="A150:A161"/>
    <mergeCell ref="A12:A23"/>
    <mergeCell ref="A24:A39"/>
    <mergeCell ref="A7:C8"/>
    <mergeCell ref="D7:AL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L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" si="2">AK12+AK14+AK16+AK18+AK20+AK22+AK24+AK26+AK28+AK30+AK32+AK34+AK36+AK38+AK40+AK42+AK44+AK46+AK48+AK50+AK52+AK54</f>
        <v>19793</v>
      </c>
      <c r="AL9" s="50">
        <f t="shared" si="1"/>
        <v>8302</v>
      </c>
      <c r="AM9" s="31">
        <f>SUM(D9:AL9)</f>
        <v>707331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L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" si="5">AK13+AK15+AK17+AK19+AK21+AK23+AK25+AK27+AK29+AK31+AK33+AK35+AK37+AK39+AK41+AK43+AK45+AK47+AK49+AK51+AK53+AK55</f>
        <v>11435010.1282</v>
      </c>
      <c r="AL10" s="51">
        <f t="shared" si="4"/>
        <v>5696507.9460000005</v>
      </c>
      <c r="AM10" s="33">
        <f>SUM(D10:AL10)</f>
        <v>185937108.27667743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33076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5545149.3200000003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17466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2448465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11094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1466400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92508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43833846.829999998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" si="42">AK75+AK130</f>
        <v>4842</v>
      </c>
      <c r="AL20" s="14">
        <f t="shared" si="39"/>
        <v>2041</v>
      </c>
      <c r="AM20" s="17">
        <f t="shared" si="10"/>
        <v>47186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" si="45">AK76+AK131</f>
        <v>7102301.1502</v>
      </c>
      <c r="AL21" s="15">
        <f>AL76+AL131</f>
        <v>3386529.0350000001</v>
      </c>
      <c r="AM21" s="18">
        <f t="shared" si="10"/>
        <v>48035193.042677432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" si="47">AK77+AK132</f>
        <v>74</v>
      </c>
      <c r="AL22" s="14">
        <f>AL77+AL132</f>
        <v>8</v>
      </c>
      <c r="AM22" s="17">
        <f t="shared" ref="AM22:AM25" si="48">SUM(D22:AL22)</f>
        <v>2277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" si="50">AK78+AK133</f>
        <v>366089.42999999993</v>
      </c>
      <c r="AL23" s="15">
        <f>AL78+AL133</f>
        <v>14662.429999999998</v>
      </c>
      <c r="AM23" s="18">
        <f t="shared" si="48"/>
        <v>3105743.577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34423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4050720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26192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2295930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" si="66">AK83+AK138</f>
        <v>150</v>
      </c>
      <c r="AL28" s="14">
        <f t="shared" si="63"/>
        <v>67</v>
      </c>
      <c r="AM28" s="17">
        <f t="shared" si="10"/>
        <v>3071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" si="70">AK84+AK139</f>
        <v>49154</v>
      </c>
      <c r="AL29" s="15">
        <f t="shared" si="67"/>
        <v>21169</v>
      </c>
      <c r="AM29" s="18">
        <f t="shared" si="10"/>
        <v>647583.99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32537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4666187.75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5588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2310300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" si="90">AK89+AK144</f>
        <v>2412</v>
      </c>
      <c r="AL34" s="14">
        <f t="shared" si="87"/>
        <v>926</v>
      </c>
      <c r="AM34" s="17">
        <f t="shared" si="10"/>
        <v>41214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" si="94">AK90+AK145</f>
        <v>1135852.3500000001</v>
      </c>
      <c r="AL35" s="15">
        <f t="shared" si="91"/>
        <v>396130</v>
      </c>
      <c r="AM35" s="18">
        <f t="shared" si="10"/>
        <v>15202052.525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8348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3472768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" si="106">AK93+AK148</f>
        <v>868</v>
      </c>
      <c r="AL38" s="14">
        <f t="shared" si="103"/>
        <v>1973</v>
      </c>
      <c r="AM38" s="17">
        <f t="shared" si="10"/>
        <v>32250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" si="110">AK94+AK149</f>
        <v>534688</v>
      </c>
      <c r="AL39" s="15">
        <f t="shared" si="107"/>
        <v>1201557</v>
      </c>
      <c r="AM39" s="18">
        <f t="shared" si="10"/>
        <v>15842954.199999999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" si="114">AK95+AK150</f>
        <v>5651</v>
      </c>
      <c r="AL40" s="14">
        <f t="shared" si="111"/>
        <v>276</v>
      </c>
      <c r="AM40" s="17">
        <f t="shared" si="10"/>
        <v>251405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" si="118">AK96+AK151</f>
        <v>823241.25</v>
      </c>
      <c r="AL41" s="15">
        <f t="shared" si="115"/>
        <v>20278.829999999998</v>
      </c>
      <c r="AM41" s="18">
        <f t="shared" si="10"/>
        <v>22326489.719999999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13731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825480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10122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1131288.56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264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15352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" si="146">AK103+AK159</f>
        <v>3287</v>
      </c>
      <c r="AL48" s="87">
        <f t="shared" si="143"/>
        <v>1349</v>
      </c>
      <c r="AM48" s="87">
        <f t="shared" si="10"/>
        <v>19060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" si="150">AK104+AK160</f>
        <v>957767.62799999991</v>
      </c>
      <c r="AL49" s="88">
        <f t="shared" si="147"/>
        <v>340543.00100000005</v>
      </c>
      <c r="AM49" s="88">
        <f t="shared" si="10"/>
        <v>4749369.9789999994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" si="154">AK105+AK161</f>
        <v>14</v>
      </c>
      <c r="AL50" s="87">
        <f t="shared" si="151"/>
        <v>0</v>
      </c>
      <c r="AM50" s="87">
        <f t="shared" si="10"/>
        <v>1080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" si="158">AK106+AK162</f>
        <v>7061.32</v>
      </c>
      <c r="AL51" s="88">
        <f t="shared" si="155"/>
        <v>6594.65</v>
      </c>
      <c r="AM51" s="88">
        <f t="shared" si="10"/>
        <v>396405.42300000007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" si="162">AK107+AK162</f>
        <v>2495</v>
      </c>
      <c r="AL52" s="14">
        <f t="shared" si="159"/>
        <v>1662</v>
      </c>
      <c r="AM52" s="17">
        <f t="shared" si="10"/>
        <v>19312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" si="166">AK108+AK163</f>
        <v>458855</v>
      </c>
      <c r="AL53" s="15">
        <f t="shared" si="163"/>
        <v>309044</v>
      </c>
      <c r="AM53" s="18">
        <f t="shared" si="10"/>
        <v>3472919.6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5127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96508.76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L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" si="173">AK67+AK69+AK71+AK73+AK75+AK77+AK79+AK81+AK83+AK85+AK87+AK89+AK91+AK93+AK95+AK97+AK99+AK101+AK103+AK105+AK107+AK109</f>
        <v>19793</v>
      </c>
      <c r="AL64" s="50">
        <f t="shared" si="172"/>
        <v>8302</v>
      </c>
      <c r="AM64" s="31">
        <f>SUM(D64:AL64)</f>
        <v>609314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L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" si="175">AK68+AK70+AK72+AK74+AK76+AK78+AK80+AK82+AK84+AK86+AK88+AK90+AK92+AK94+AK96+AK98+AK100+AK102+AK104+AK106+AK108+AK110</f>
        <v>11435010.1282</v>
      </c>
      <c r="AL65" s="51">
        <f t="shared" si="174"/>
        <v>5696507.9460000005</v>
      </c>
      <c r="AM65" s="33">
        <f>SUM(D65:AL65)</f>
        <v>154674862.67667744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2024'!M9</f>
        <v>0</v>
      </c>
      <c r="AM67" s="17">
        <f t="shared" ref="AM67:AM110" si="176">SUM(D67:AL67)</f>
        <v>33076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2024'!M10</f>
        <v>0</v>
      </c>
      <c r="AM68" s="18">
        <f t="shared" si="176"/>
        <v>5545149.3200000003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2024'!M11</f>
        <v>0</v>
      </c>
      <c r="AM69" s="17">
        <f t="shared" si="176"/>
        <v>17466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2024'!M12</f>
        <v>0</v>
      </c>
      <c r="AM70" s="18">
        <f t="shared" si="176"/>
        <v>2448465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2024'!M13</f>
        <v>0</v>
      </c>
      <c r="AM71" s="17">
        <f t="shared" si="176"/>
        <v>11094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2024'!M14</f>
        <v>0</v>
      </c>
      <c r="AM72" s="18">
        <f t="shared" si="176"/>
        <v>1466400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2024'!M15</f>
        <v>0</v>
      </c>
      <c r="AM73" s="17">
        <f t="shared" si="176"/>
        <v>44304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2024'!M16</f>
        <v>0</v>
      </c>
      <c r="AM74" s="18">
        <f t="shared" si="176"/>
        <v>17213557.300000001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f>'Ingreso de Datos 2024'!M17</f>
        <v>2041</v>
      </c>
      <c r="AM75" s="17">
        <f t="shared" si="176"/>
        <v>46097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7102301.1502</v>
      </c>
      <c r="AL76" s="15">
        <f>'Ingreso de Datos 2024'!M18</f>
        <v>3386529.0350000001</v>
      </c>
      <c r="AM76" s="18">
        <f t="shared" si="176"/>
        <v>47271981.042677432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f>'Ingreso de Datos 2024'!M19</f>
        <v>8</v>
      </c>
      <c r="AM77" s="17">
        <f t="shared" ref="AM77:AM80" si="177">SUM(D77:AL77)</f>
        <v>2277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f>'Ingreso de Datos 2024'!M20</f>
        <v>14662.429999999998</v>
      </c>
      <c r="AM78" s="18">
        <f t="shared" si="177"/>
        <v>3105743.577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2024'!M21</f>
        <v>0</v>
      </c>
      <c r="AM79" s="17">
        <f t="shared" si="177"/>
        <v>34423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2024'!M22</f>
        <v>0</v>
      </c>
      <c r="AM80" s="18">
        <f t="shared" si="177"/>
        <v>4050720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2024'!M23</f>
        <v>0</v>
      </c>
      <c r="AM81" s="17">
        <f t="shared" si="176"/>
        <v>26192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2024'!M24</f>
        <v>0</v>
      </c>
      <c r="AM82" s="18">
        <f t="shared" si="176"/>
        <v>2295930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f>'Ingreso de Datos 2024'!M25</f>
        <v>67</v>
      </c>
      <c r="AM83" s="17">
        <f t="shared" si="176"/>
        <v>3071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f>'Ingreso de Datos 2024'!M26</f>
        <v>21169</v>
      </c>
      <c r="AM84" s="18">
        <f t="shared" si="176"/>
        <v>647583.99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2024'!M27</f>
        <v>0</v>
      </c>
      <c r="AM85" s="17">
        <f t="shared" si="176"/>
        <v>30208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2024'!M28</f>
        <v>0</v>
      </c>
      <c r="AM86" s="18">
        <f t="shared" si="176"/>
        <v>3990812.75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2024'!M29</f>
        <v>0</v>
      </c>
      <c r="AM87" s="17">
        <f t="shared" si="176"/>
        <v>5588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2024'!M30</f>
        <v>0</v>
      </c>
      <c r="AM88" s="18">
        <f t="shared" si="176"/>
        <v>2310300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f>'Ingreso de Datos 2024'!M31</f>
        <v>926</v>
      </c>
      <c r="AM89" s="17">
        <f t="shared" si="176"/>
        <v>40510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f>'Ingreso de Datos 2024'!M32</f>
        <v>396130</v>
      </c>
      <c r="AM90" s="18">
        <f t="shared" si="176"/>
        <v>14890942.525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2024'!M33</f>
        <v>0</v>
      </c>
      <c r="AM91" s="17">
        <f t="shared" si="176"/>
        <v>8348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2024'!M34</f>
        <v>0</v>
      </c>
      <c r="AM92" s="18">
        <f t="shared" si="176"/>
        <v>3472768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f>'Ingreso de Datos 2024'!M35</f>
        <v>1973</v>
      </c>
      <c r="AM93" s="17">
        <f t="shared" si="176"/>
        <v>32250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f>'Ingreso de Datos 2024'!M36</f>
        <v>1201557</v>
      </c>
      <c r="AM94" s="18">
        <f t="shared" si="176"/>
        <v>15842954.199999999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f>'Ingreso de Datos 2024'!M37</f>
        <v>276</v>
      </c>
      <c r="AM95" s="17">
        <f t="shared" si="176"/>
        <v>205714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f>'Ingreso de Datos 2024'!M38</f>
        <v>20278.829999999998</v>
      </c>
      <c r="AM96" s="18">
        <f t="shared" si="176"/>
        <v>19434230.649999999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2024'!M39</f>
        <v>0</v>
      </c>
      <c r="AM97" s="17">
        <f t="shared" si="176"/>
        <v>13731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2024'!M40</f>
        <v>0</v>
      </c>
      <c r="AM98" s="18">
        <f t="shared" si="176"/>
        <v>825480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2024'!M41</f>
        <v>0</v>
      </c>
      <c r="AM99" s="17">
        <f t="shared" si="176"/>
        <v>10122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2024'!M42</f>
        <v>0</v>
      </c>
      <c r="AM100" s="18">
        <f t="shared" si="176"/>
        <v>1131288.56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2024'!M43</f>
        <v>0</v>
      </c>
      <c r="AM101" s="17">
        <f t="shared" si="176"/>
        <v>264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2024'!M44</f>
        <v>0</v>
      </c>
      <c r="AM102" s="18">
        <f t="shared" si="176"/>
        <v>15352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f>'Ingreso de Datos 2024'!M45</f>
        <v>1349</v>
      </c>
      <c r="AM103" s="87">
        <f t="shared" si="176"/>
        <v>19060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f>'Ingreso de Datos 2024'!M46</f>
        <v>340543.00100000005</v>
      </c>
      <c r="AM104" s="88">
        <f t="shared" si="176"/>
        <v>4749369.9789999994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f>'Ingreso de Datos 2024'!M47</f>
        <v>0</v>
      </c>
      <c r="AM105" s="87">
        <f t="shared" si="176"/>
        <v>1080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f>'Ingreso de Datos 2024'!M48</f>
        <v>6594.65</v>
      </c>
      <c r="AM106" s="88">
        <f t="shared" si="176"/>
        <v>396405.42300000007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2495</v>
      </c>
      <c r="AL107" s="17">
        <f>'Ingreso de Datos 2024'!M49</f>
        <v>1662</v>
      </c>
      <c r="AM107" s="17">
        <f t="shared" si="176"/>
        <v>19312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458855</v>
      </c>
      <c r="AL108" s="18">
        <f>'Ingreso de Datos 2024'!M50</f>
        <v>309044</v>
      </c>
      <c r="AM108" s="18">
        <f t="shared" si="176"/>
        <v>3472919.6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f>'Ingreso de Datos 2024'!M51</f>
        <v>0</v>
      </c>
      <c r="AM109" s="17">
        <f t="shared" si="176"/>
        <v>5127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f>'Ingreso de Datos 2024'!M52</f>
        <v>0</v>
      </c>
      <c r="AM110" s="18">
        <f t="shared" si="176"/>
        <v>96508.76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98017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31262245.600000001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2024'!M67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2024'!M68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2024'!M69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2024'!M70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2024'!M71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2024'!M72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2024'!M73</f>
        <v>0</v>
      </c>
      <c r="AM128" s="17">
        <f t="shared" si="182"/>
        <v>48204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2024'!M74</f>
        <v>0</v>
      </c>
      <c r="AM129" s="18">
        <f t="shared" si="182"/>
        <v>26620289.530000001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2024'!M75</f>
        <v>0</v>
      </c>
      <c r="AM130" s="17">
        <f t="shared" si="182"/>
        <v>1089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2024'!M76</f>
        <v>0</v>
      </c>
      <c r="AM131" s="18">
        <f t="shared" si="182"/>
        <v>763212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2024'!M77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2024'!M78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2024'!M79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2024'!M80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2024'!M81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2024'!M82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2024'!M83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2024'!M84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2024'!M85</f>
        <v>0</v>
      </c>
      <c r="AM140" s="17">
        <f t="shared" si="182"/>
        <v>2329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2024'!M86</f>
        <v>0</v>
      </c>
      <c r="AM141" s="18">
        <f t="shared" si="182"/>
        <v>675375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2024'!M87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2024'!M88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2024'!M89</f>
        <v>0</v>
      </c>
      <c r="AM144" s="17">
        <f t="shared" si="182"/>
        <v>704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2024'!M90</f>
        <v>0</v>
      </c>
      <c r="AM145" s="18">
        <f t="shared" si="182"/>
        <v>311110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2024'!M91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2024'!M92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2024'!M93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2024'!M94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2024'!M95</f>
        <v>0</v>
      </c>
      <c r="AM150" s="17">
        <f t="shared" si="182"/>
        <v>45691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2024'!M96</f>
        <v>0</v>
      </c>
      <c r="AM151" s="18">
        <f t="shared" si="182"/>
        <v>2892259.07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2024'!M97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2024'!M98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2024'!M99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2024'!M100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2024'!M101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2024'!M102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2024'!M103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2024'!M104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2024'!M105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2024'!M106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2024'!M107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2024'!M108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2024'!M109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2024'!M110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L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" si="2">AK12+AK14+AK16+AK18+AK20+AK22+AK24+AK26+AK28+AK30+AK32+AK34+AK36+AK38+AK40+AK42+AK44+AK46+AK48+AK50+AK52+AK54</f>
        <v>12334</v>
      </c>
      <c r="AL9" s="50">
        <f t="shared" si="1"/>
        <v>4460</v>
      </c>
      <c r="AM9" s="31">
        <f>SUM(D9:AL9)</f>
        <v>410156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L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" si="5">AK13+AK15+AK17+AK19+AK21+AK23+AK25+AK27+AK29+AK31+AK33+AK35+AK37+AK39+AK41+AK43+AK45+AK47+AK49+AK51+AK53+AK55</f>
        <v>8427753.0735000018</v>
      </c>
      <c r="AL10" s="51">
        <f t="shared" si="4"/>
        <v>2757568.6059999997</v>
      </c>
      <c r="AM10" s="33">
        <f>SUM(D10:AL10)</f>
        <v>109363833.17350049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29459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4927145.99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10220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1223561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2930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378140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37858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13960978.619999999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" si="42">AK75+AK130</f>
        <v>1873</v>
      </c>
      <c r="AL20" s="14">
        <f t="shared" si="39"/>
        <v>895</v>
      </c>
      <c r="AM20" s="17">
        <f t="shared" si="10"/>
        <v>32608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" si="45">AK76+AK131</f>
        <v>2907114.37</v>
      </c>
      <c r="AL21" s="15">
        <f>AL76+AL131</f>
        <v>1427743.7719999999</v>
      </c>
      <c r="AM21" s="18">
        <f t="shared" si="10"/>
        <v>30649947.130640481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" si="47">AK77+AK132</f>
        <v>1573</v>
      </c>
      <c r="AL22" s="14">
        <f>AL77+AL132</f>
        <v>16</v>
      </c>
      <c r="AM22" s="17">
        <f t="shared" ref="AM22:AM25" si="48">SUM(D22:AL22)</f>
        <v>8956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" si="50">AK78+AK133</f>
        <v>2573338.4555000011</v>
      </c>
      <c r="AL23" s="15">
        <f>AL78+AL133</f>
        <v>107642.38400000001</v>
      </c>
      <c r="AM23" s="18">
        <f t="shared" si="48"/>
        <v>11396877.321000002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9702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1146100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11445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977530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" si="66">AK83+AK138</f>
        <v>48</v>
      </c>
      <c r="AL28" s="14">
        <f t="shared" si="63"/>
        <v>35</v>
      </c>
      <c r="AM28" s="17">
        <f t="shared" si="10"/>
        <v>1032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" si="70">AK84+AK139</f>
        <v>15789</v>
      </c>
      <c r="AL29" s="15">
        <f t="shared" si="67"/>
        <v>11418</v>
      </c>
      <c r="AM29" s="18">
        <f t="shared" si="10"/>
        <v>222845.84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8523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1135110.75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2209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839420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" si="90">AK89+AK144</f>
        <v>1286</v>
      </c>
      <c r="AL34" s="14">
        <f t="shared" si="87"/>
        <v>381</v>
      </c>
      <c r="AM34" s="17">
        <f t="shared" si="10"/>
        <v>19980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" si="94">AK90+AK145</f>
        <v>614400</v>
      </c>
      <c r="AL35" s="15">
        <f t="shared" si="91"/>
        <v>173690</v>
      </c>
      <c r="AM35" s="18">
        <f t="shared" si="10"/>
        <v>7669487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4261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1772576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" si="106">AK93+AK148</f>
        <v>610</v>
      </c>
      <c r="AL38" s="14">
        <f t="shared" si="103"/>
        <v>727</v>
      </c>
      <c r="AM38" s="17">
        <f t="shared" si="10"/>
        <v>17998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" si="110">AK94+AK149</f>
        <v>375760</v>
      </c>
      <c r="AL39" s="15">
        <f t="shared" si="107"/>
        <v>442743</v>
      </c>
      <c r="AM39" s="18">
        <f t="shared" si="10"/>
        <v>8903661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" si="114">AK95+AK150</f>
        <v>4146</v>
      </c>
      <c r="AL40" s="14">
        <f t="shared" si="111"/>
        <v>858</v>
      </c>
      <c r="AM40" s="17">
        <f t="shared" si="10"/>
        <v>170301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" si="118">AK96+AK151</f>
        <v>1116789.1000000001</v>
      </c>
      <c r="AL41" s="15">
        <f t="shared" si="115"/>
        <v>243100.61000000004</v>
      </c>
      <c r="AM41" s="18">
        <f t="shared" si="10"/>
        <v>17146590.794899996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4149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248940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12439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1335024.19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142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7891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" si="146">AK103+AK159</f>
        <v>737</v>
      </c>
      <c r="AL48" s="87">
        <f t="shared" si="143"/>
        <v>225</v>
      </c>
      <c r="AM48" s="87">
        <f t="shared" si="10"/>
        <v>5350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" si="150">AK104+AK160</f>
        <v>442890.99</v>
      </c>
      <c r="AL49" s="88">
        <f t="shared" si="147"/>
        <v>110707.44</v>
      </c>
      <c r="AM49" s="88">
        <f t="shared" si="10"/>
        <v>1910925.63796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" si="154">AK105+AK161</f>
        <v>65</v>
      </c>
      <c r="AL50" s="87">
        <f t="shared" si="151"/>
        <v>0</v>
      </c>
      <c r="AM50" s="87">
        <f t="shared" si="10"/>
        <v>3686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" si="158">AK106+AK162</f>
        <v>18513.158000000003</v>
      </c>
      <c r="AL51" s="88">
        <f t="shared" si="155"/>
        <v>0</v>
      </c>
      <c r="AM51" s="88">
        <f t="shared" si="10"/>
        <v>1077995.0390000001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" si="162">AK107+AK162</f>
        <v>1996</v>
      </c>
      <c r="AL52" s="14">
        <f t="shared" si="159"/>
        <v>1323</v>
      </c>
      <c r="AM52" s="17">
        <f t="shared" si="10"/>
        <v>13326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" si="166">AK108+AK163</f>
        <v>363158</v>
      </c>
      <c r="AL53" s="15">
        <f t="shared" si="163"/>
        <v>240523.4</v>
      </c>
      <c r="AM53" s="18">
        <f t="shared" si="10"/>
        <v>2368288.06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3582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64797.8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L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" si="173">AK67+AK69+AK71+AK73+AK75+AK77+AK79+AK81+AK83+AK85+AK87+AK89+AK91+AK93+AK95+AK97+AK99+AK101+AK103+AK105+AK107+AK109</f>
        <v>12334</v>
      </c>
      <c r="AL64" s="50">
        <f t="shared" si="172"/>
        <v>4460</v>
      </c>
      <c r="AM64" s="31">
        <f>SUM(D64:AL64)</f>
        <v>405158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L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" si="175">AK68+AK70+AK72+AK74+AK76+AK78+AK80+AK82+AK84+AK86+AK88+AK90+AK92+AK94+AK96+AK98+AK100+AK102+AK104+AK106+AK108+AK110</f>
        <v>8427753.0735000018</v>
      </c>
      <c r="AL65" s="51">
        <f t="shared" si="174"/>
        <v>2757568.6059999997</v>
      </c>
      <c r="AM65" s="33">
        <f>SUM(D65:AL65)</f>
        <v>107942410.7135005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2024'!N9</f>
        <v>0</v>
      </c>
      <c r="AM67" s="17">
        <f t="shared" ref="AM67:AM110" si="176">SUM(D67:AL67)</f>
        <v>29459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2024'!N10</f>
        <v>0</v>
      </c>
      <c r="AM68" s="18">
        <f t="shared" si="176"/>
        <v>4927145.99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2024'!N11</f>
        <v>0</v>
      </c>
      <c r="AM69" s="17">
        <f t="shared" si="176"/>
        <v>10220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2024'!N12</f>
        <v>0</v>
      </c>
      <c r="AM70" s="18">
        <f t="shared" si="176"/>
        <v>1223561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2024'!N13</f>
        <v>0</v>
      </c>
      <c r="AM71" s="17">
        <f t="shared" si="176"/>
        <v>2930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2024'!N14</f>
        <v>0</v>
      </c>
      <c r="AM72" s="18">
        <f t="shared" si="176"/>
        <v>378140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2024'!N15</f>
        <v>0</v>
      </c>
      <c r="AM73" s="17">
        <f t="shared" si="176"/>
        <v>35429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2024'!N16</f>
        <v>0</v>
      </c>
      <c r="AM74" s="18">
        <f t="shared" si="176"/>
        <v>12767440.319999998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f>'Ingreso de Datos 2024'!N17</f>
        <v>895</v>
      </c>
      <c r="AM75" s="17">
        <f t="shared" si="176"/>
        <v>32489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f>'Ingreso de Datos 2024'!N18</f>
        <v>1427743.7719999999</v>
      </c>
      <c r="AM76" s="18">
        <f t="shared" si="176"/>
        <v>30589683.630640481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f>'Ingreso de Datos 2024'!N19</f>
        <v>16</v>
      </c>
      <c r="AM77" s="17">
        <f t="shared" ref="AM77:AM80" si="177">SUM(D77:AL77)</f>
        <v>8956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f>'Ingreso de Datos 2024'!N20</f>
        <v>107642.38400000001</v>
      </c>
      <c r="AM78" s="18">
        <f t="shared" si="177"/>
        <v>11396877.321000002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2024'!N21</f>
        <v>0</v>
      </c>
      <c r="AM79" s="17">
        <f t="shared" si="177"/>
        <v>9702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2024'!N22</f>
        <v>0</v>
      </c>
      <c r="AM80" s="18">
        <f t="shared" si="177"/>
        <v>1146100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2024'!N23</f>
        <v>0</v>
      </c>
      <c r="AM81" s="17">
        <f t="shared" si="176"/>
        <v>11445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2024'!N24</f>
        <v>0</v>
      </c>
      <c r="AM82" s="18">
        <f t="shared" si="176"/>
        <v>977530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f>'Ingreso de Datos 2024'!N25</f>
        <v>35</v>
      </c>
      <c r="AM83" s="17">
        <f t="shared" si="176"/>
        <v>1032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f>'Ingreso de Datos 2024'!N26</f>
        <v>11418</v>
      </c>
      <c r="AM84" s="18">
        <f t="shared" si="176"/>
        <v>222845.84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2024'!N27</f>
        <v>0</v>
      </c>
      <c r="AM85" s="17">
        <f t="shared" si="176"/>
        <v>8373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2024'!N28</f>
        <v>0</v>
      </c>
      <c r="AM86" s="18">
        <f t="shared" si="176"/>
        <v>1097335.75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2024'!N29</f>
        <v>0</v>
      </c>
      <c r="AM87" s="17">
        <f t="shared" si="176"/>
        <v>2209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2024'!N30</f>
        <v>0</v>
      </c>
      <c r="AM88" s="18">
        <f t="shared" si="176"/>
        <v>839420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f>'Ingreso de Datos 2024'!N31</f>
        <v>381</v>
      </c>
      <c r="AM89" s="17">
        <f t="shared" si="176"/>
        <v>19980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f>'Ingreso de Datos 2024'!N32</f>
        <v>173690</v>
      </c>
      <c r="AM90" s="18">
        <f t="shared" si="176"/>
        <v>7669487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2024'!N33</f>
        <v>0</v>
      </c>
      <c r="AM91" s="17">
        <f t="shared" si="176"/>
        <v>4261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2024'!N34</f>
        <v>0</v>
      </c>
      <c r="AM92" s="18">
        <f t="shared" si="176"/>
        <v>1772576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f>'Ingreso de Datos 2024'!N35</f>
        <v>727</v>
      </c>
      <c r="AM93" s="17">
        <f t="shared" si="176"/>
        <v>17998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f>'Ingreso de Datos 2024'!N36</f>
        <v>442743</v>
      </c>
      <c r="AM94" s="18">
        <f t="shared" si="176"/>
        <v>8903661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f>'Ingreso de Datos 2024'!N37</f>
        <v>858</v>
      </c>
      <c r="AM95" s="17">
        <f t="shared" si="176"/>
        <v>168001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f>'Ingreso de Datos 2024'!N38</f>
        <v>243100.61000000004</v>
      </c>
      <c r="AM96" s="18">
        <f t="shared" si="176"/>
        <v>17016745.134899996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2024'!N39</f>
        <v>0</v>
      </c>
      <c r="AM97" s="17">
        <f t="shared" si="176"/>
        <v>4149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2024'!N40</f>
        <v>0</v>
      </c>
      <c r="AM98" s="18">
        <f t="shared" si="176"/>
        <v>248940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2024'!N41</f>
        <v>0</v>
      </c>
      <c r="AM99" s="17">
        <f t="shared" si="176"/>
        <v>12439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2024'!N42</f>
        <v>0</v>
      </c>
      <c r="AM100" s="18">
        <f t="shared" si="176"/>
        <v>1335024.19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2024'!N43</f>
        <v>0</v>
      </c>
      <c r="AM101" s="17">
        <f t="shared" si="176"/>
        <v>142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2024'!N44</f>
        <v>0</v>
      </c>
      <c r="AM102" s="18">
        <f t="shared" si="176"/>
        <v>7891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f>'Ingreso de Datos 2024'!N45</f>
        <v>225</v>
      </c>
      <c r="AM103" s="87">
        <f t="shared" si="176"/>
        <v>5350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f>'Ingreso de Datos 2024'!N46</f>
        <v>110707.44</v>
      </c>
      <c r="AM104" s="88">
        <f t="shared" si="176"/>
        <v>1910925.63796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f>'Ingreso de Datos 2024'!N47</f>
        <v>0</v>
      </c>
      <c r="AM105" s="87">
        <f t="shared" si="176"/>
        <v>3686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f>'Ingreso de Datos 2024'!N48</f>
        <v>0</v>
      </c>
      <c r="AM106" s="88">
        <f t="shared" si="176"/>
        <v>1077995.0390000001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f>'Ingreso de Datos 2024'!N49</f>
        <v>1323</v>
      </c>
      <c r="AM107" s="17">
        <f t="shared" si="176"/>
        <v>13326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f>'Ingreso de Datos 2024'!N50</f>
        <v>240523.4</v>
      </c>
      <c r="AM108" s="18">
        <f t="shared" si="176"/>
        <v>2368288.06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f>'Ingreso de Datos 2024'!N51</f>
        <v>0</v>
      </c>
      <c r="AM109" s="17">
        <f t="shared" si="176"/>
        <v>3582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f>'Ingreso de Datos 2024'!N52</f>
        <v>0</v>
      </c>
      <c r="AM110" s="18">
        <f t="shared" si="176"/>
        <v>64797.8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4998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1421422.46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2024'!N67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2024'!N68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2024'!N69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2024'!N70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2024'!N71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2024'!N72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2024'!N73</f>
        <v>0</v>
      </c>
      <c r="AM128" s="17">
        <f t="shared" si="182"/>
        <v>2429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2024'!N74</f>
        <v>0</v>
      </c>
      <c r="AM129" s="18">
        <f t="shared" si="182"/>
        <v>1193538.3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2024'!N75</f>
        <v>0</v>
      </c>
      <c r="AM130" s="17">
        <f t="shared" si="182"/>
        <v>119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2024'!N76</f>
        <v>0</v>
      </c>
      <c r="AM131" s="18">
        <f t="shared" si="182"/>
        <v>60263.5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2024'!N77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2024'!N78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2024'!N79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2024'!N80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2024'!N81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2024'!N82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2024'!N83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2024'!N84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2024'!N85</f>
        <v>0</v>
      </c>
      <c r="AM140" s="17">
        <f t="shared" si="182"/>
        <v>150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2024'!N86</f>
        <v>0</v>
      </c>
      <c r="AM141" s="18">
        <f t="shared" si="182"/>
        <v>37775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2024'!N87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2024'!N88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2024'!N89</f>
        <v>0</v>
      </c>
      <c r="AM144" s="17">
        <f t="shared" si="182"/>
        <v>0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2024'!N90</f>
        <v>0</v>
      </c>
      <c r="AM145" s="18">
        <f t="shared" si="182"/>
        <v>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2024'!N91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2024'!N92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2024'!N93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2024'!N94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2024'!N95</f>
        <v>0</v>
      </c>
      <c r="AM150" s="17">
        <f t="shared" si="182"/>
        <v>2300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2024'!N96</f>
        <v>0</v>
      </c>
      <c r="AM151" s="18">
        <f t="shared" si="182"/>
        <v>129845.66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2024'!N97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2024'!N98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2024'!N99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2024'!N100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2024'!N101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2024'!N102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2024'!N103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2024'!N104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2024'!N105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2024'!N106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2024'!N107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2024'!N108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2024'!N109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2024'!N110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L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" si="2">AK12+AK14+AK16+AK18+AK20+AK22+AK24+AK26+AK28+AK30+AK32+AK34+AK36+AK38+AK40+AK42+AK44+AK46+AK48+AK50+AK52+AK54</f>
        <v>2675</v>
      </c>
      <c r="AL9" s="50">
        <f t="shared" si="1"/>
        <v>643</v>
      </c>
      <c r="AM9" s="31">
        <f>SUM(D9:AL9)</f>
        <v>84597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L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" si="5">AK13+AK15+AK17+AK19+AK21+AK23+AK25+AK27+AK29+AK31+AK33+AK35+AK37+AK39+AK41+AK43+AK45+AK47+AK49+AK51+AK53+AK55</f>
        <v>1682682.0480000002</v>
      </c>
      <c r="AL10" s="51">
        <f t="shared" si="4"/>
        <v>285825.26</v>
      </c>
      <c r="AM10" s="33">
        <f>SUM(D10:AL10)</f>
        <v>25065320.975000005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353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139009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4676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2237597.29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" si="42">AK75+AK130</f>
        <v>458</v>
      </c>
      <c r="AL20" s="14">
        <f t="shared" si="39"/>
        <v>25</v>
      </c>
      <c r="AM20" s="17">
        <f t="shared" si="10"/>
        <v>9132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" si="45">AK76+AK131</f>
        <v>676834.41800000006</v>
      </c>
      <c r="AL21" s="15">
        <f>AL76+AL131</f>
        <v>110898.36</v>
      </c>
      <c r="AM21" s="18">
        <f t="shared" si="10"/>
        <v>8603341.3929999992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" si="47">AK77+AK132</f>
        <v>108</v>
      </c>
      <c r="AL22" s="14">
        <f>AL77+AL132</f>
        <v>0</v>
      </c>
      <c r="AM22" s="17">
        <f t="shared" ref="AM22:AM25" si="48">SUM(D22:AL22)</f>
        <v>2105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" si="50">AK78+AK133</f>
        <v>336625.85000000009</v>
      </c>
      <c r="AL23" s="15">
        <f>AL78+AL133</f>
        <v>36016.100000000006</v>
      </c>
      <c r="AM23" s="18">
        <f t="shared" si="48"/>
        <v>2731946.6690000002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0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0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" si="66">AK83+AK138</f>
        <v>6</v>
      </c>
      <c r="AL28" s="14">
        <f t="shared" si="63"/>
        <v>2</v>
      </c>
      <c r="AM28" s="17">
        <f t="shared" si="10"/>
        <v>74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" si="70">AK84+AK139</f>
        <v>1874</v>
      </c>
      <c r="AL29" s="15">
        <f t="shared" si="67"/>
        <v>457</v>
      </c>
      <c r="AM29" s="18">
        <f t="shared" si="10"/>
        <v>20528.59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1181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197800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529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201020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" si="90">AK89+AK144</f>
        <v>409</v>
      </c>
      <c r="AL34" s="14">
        <f t="shared" si="87"/>
        <v>112</v>
      </c>
      <c r="AM34" s="17">
        <f t="shared" si="10"/>
        <v>7960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" si="94">AK90+AK145</f>
        <v>193130</v>
      </c>
      <c r="AL35" s="15">
        <f t="shared" si="91"/>
        <v>48700</v>
      </c>
      <c r="AM35" s="18">
        <f t="shared" si="10"/>
        <v>2880695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640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266240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" si="106">AK93+AK148</f>
        <v>164</v>
      </c>
      <c r="AL38" s="14">
        <f t="shared" si="103"/>
        <v>0</v>
      </c>
      <c r="AM38" s="17">
        <f t="shared" si="10"/>
        <v>3647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" si="110">AK94+AK149</f>
        <v>101024</v>
      </c>
      <c r="AL39" s="15">
        <f t="shared" si="107"/>
        <v>0</v>
      </c>
      <c r="AM39" s="18">
        <f t="shared" si="10"/>
        <v>1751799.2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" si="114">AK95+AK150</f>
        <v>683</v>
      </c>
      <c r="AL40" s="14">
        <f t="shared" si="111"/>
        <v>40</v>
      </c>
      <c r="AM40" s="17">
        <f t="shared" si="10"/>
        <v>37907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" si="118">AK96+AK151</f>
        <v>208826.72</v>
      </c>
      <c r="AL41" s="15">
        <f t="shared" si="115"/>
        <v>2808</v>
      </c>
      <c r="AM41" s="18">
        <f t="shared" si="10"/>
        <v>3537485.77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6528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698424.2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12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666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" si="146">AK103+AK159</f>
        <v>226</v>
      </c>
      <c r="AL48" s="87">
        <f t="shared" si="143"/>
        <v>50</v>
      </c>
      <c r="AM48" s="87">
        <f t="shared" si="10"/>
        <v>2737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" si="150">AK104+AK160</f>
        <v>47169.06</v>
      </c>
      <c r="AL49" s="88">
        <f t="shared" si="147"/>
        <v>13784.2</v>
      </c>
      <c r="AM49" s="88">
        <f t="shared" si="10"/>
        <v>575656.55999999994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" si="154">AK105+AK161</f>
        <v>27</v>
      </c>
      <c r="AL50" s="87">
        <f t="shared" si="151"/>
        <v>0</v>
      </c>
      <c r="AM50" s="87">
        <f t="shared" si="10"/>
        <v>1370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" si="158">AK106+AK162</f>
        <v>11206.199999999997</v>
      </c>
      <c r="AL51" s="88">
        <f t="shared" si="155"/>
        <v>0</v>
      </c>
      <c r="AM51" s="88">
        <f t="shared" si="10"/>
        <v>451398.86300000001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" si="162">AK107+AK162</f>
        <v>594</v>
      </c>
      <c r="AL52" s="14">
        <f t="shared" si="159"/>
        <v>414</v>
      </c>
      <c r="AM52" s="17">
        <f t="shared" si="10"/>
        <v>4179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" si="166">AK108+AK163</f>
        <v>105991.8</v>
      </c>
      <c r="AL53" s="15">
        <f t="shared" si="163"/>
        <v>73161.600000000006</v>
      </c>
      <c r="AM53" s="18">
        <f t="shared" si="10"/>
        <v>741382.2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1567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30330.239999999998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" si="173">AK67+AK69+AK71+AK73+AK75+AK77+AK79+AK81+AK83+AK85+AK87+AK89+AK91+AK93+AK95+AK97+AK99+AK101+AK103+AK105+AK107+AK109</f>
        <v>2675</v>
      </c>
      <c r="AL64" s="50">
        <f t="shared" si="172"/>
        <v>643</v>
      </c>
      <c r="AM64" s="31">
        <f>SUM(D64:AL64)</f>
        <v>84597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" si="175">AK68+AK70+AK72+AK74+AK76+AK78+AK80+AK82+AK84+AK86+AK88+AK90+AK92+AK94+AK96+AK98+AK100+AK102+AK104+AK106+AK108+AK110</f>
        <v>1682682.0480000002</v>
      </c>
      <c r="AL65" s="51">
        <f t="shared" si="174"/>
        <v>285825.26</v>
      </c>
      <c r="AM65" s="33">
        <f>SUM(D65:AL65)</f>
        <v>25065320.975000005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2024'!O9</f>
        <v>0</v>
      </c>
      <c r="AM67" s="17">
        <f t="shared" ref="AM67:AM110" si="176">SUM(D67:AL67)</f>
        <v>353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2024'!O10</f>
        <v>0</v>
      </c>
      <c r="AM68" s="18">
        <f t="shared" si="176"/>
        <v>139009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2024'!O11</f>
        <v>0</v>
      </c>
      <c r="AM69" s="17">
        <f t="shared" si="176"/>
        <v>0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2024'!O12</f>
        <v>0</v>
      </c>
      <c r="AM70" s="18">
        <f t="shared" si="176"/>
        <v>0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2024'!O13</f>
        <v>0</v>
      </c>
      <c r="AM71" s="17">
        <f t="shared" si="176"/>
        <v>0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2024'!O14</f>
        <v>0</v>
      </c>
      <c r="AM72" s="18">
        <f t="shared" si="176"/>
        <v>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2024'!O15</f>
        <v>0</v>
      </c>
      <c r="AM73" s="17">
        <f t="shared" si="176"/>
        <v>4676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2024'!O16</f>
        <v>0</v>
      </c>
      <c r="AM74" s="18">
        <f t="shared" si="176"/>
        <v>2237597.29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f>'Ingreso de Datos 2024'!O17</f>
        <v>25</v>
      </c>
      <c r="AM75" s="17">
        <f t="shared" si="176"/>
        <v>9132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f>'Ingreso de Datos 2024'!O18</f>
        <v>110898.36</v>
      </c>
      <c r="AM76" s="18">
        <f t="shared" si="176"/>
        <v>8603341.3929999992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f>'Ingreso de Datos 2024'!O19</f>
        <v>0</v>
      </c>
      <c r="AM77" s="17">
        <f t="shared" ref="AM77:AM80" si="177">SUM(D77:AL77)</f>
        <v>2105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f>'Ingreso de Datos 2024'!O20</f>
        <v>36016.100000000006</v>
      </c>
      <c r="AM78" s="18">
        <f t="shared" si="177"/>
        <v>2731946.6690000002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2024'!O21</f>
        <v>0</v>
      </c>
      <c r="AM79" s="17">
        <f t="shared" si="177"/>
        <v>0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2024'!O22</f>
        <v>0</v>
      </c>
      <c r="AM80" s="18">
        <f t="shared" si="177"/>
        <v>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2024'!O23</f>
        <v>0</v>
      </c>
      <c r="AM81" s="17">
        <f t="shared" si="176"/>
        <v>0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2024'!O24</f>
        <v>0</v>
      </c>
      <c r="AM82" s="18">
        <f t="shared" si="176"/>
        <v>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f>'Ingreso de Datos 2024'!O25</f>
        <v>2</v>
      </c>
      <c r="AM83" s="17">
        <f t="shared" si="176"/>
        <v>74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f>'Ingreso de Datos 2024'!O26</f>
        <v>457</v>
      </c>
      <c r="AM84" s="18">
        <f t="shared" si="176"/>
        <v>20528.59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2024'!O27</f>
        <v>0</v>
      </c>
      <c r="AM85" s="17">
        <f t="shared" si="176"/>
        <v>1181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2024'!O28</f>
        <v>0</v>
      </c>
      <c r="AM86" s="18">
        <f t="shared" si="176"/>
        <v>197800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2024'!O29</f>
        <v>0</v>
      </c>
      <c r="AM87" s="17">
        <f t="shared" si="176"/>
        <v>529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2024'!O30</f>
        <v>0</v>
      </c>
      <c r="AM88" s="18">
        <f t="shared" si="176"/>
        <v>201020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f>'Ingreso de Datos 2024'!O31</f>
        <v>112</v>
      </c>
      <c r="AM89" s="17">
        <f t="shared" si="176"/>
        <v>7960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f>'Ingreso de Datos 2024'!O32</f>
        <v>48700</v>
      </c>
      <c r="AM90" s="18">
        <f t="shared" si="176"/>
        <v>2880695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2024'!O33</f>
        <v>0</v>
      </c>
      <c r="AM91" s="17">
        <f t="shared" si="176"/>
        <v>640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2024'!O34</f>
        <v>0</v>
      </c>
      <c r="AM92" s="18">
        <f t="shared" si="176"/>
        <v>266240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f>'Ingreso de Datos 2024'!O35</f>
        <v>0</v>
      </c>
      <c r="AM93" s="17">
        <f t="shared" si="176"/>
        <v>3647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f>'Ingreso de Datos 2024'!O36</f>
        <v>0</v>
      </c>
      <c r="AM94" s="18">
        <f t="shared" si="176"/>
        <v>1751799.2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f>'Ingreso de Datos 2024'!O37</f>
        <v>40</v>
      </c>
      <c r="AM95" s="17">
        <f t="shared" si="176"/>
        <v>37907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f>'Ingreso de Datos 2024'!O38</f>
        <v>2808</v>
      </c>
      <c r="AM96" s="18">
        <f t="shared" si="176"/>
        <v>3537485.77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2024'!O39</f>
        <v>0</v>
      </c>
      <c r="AM97" s="17">
        <f t="shared" si="176"/>
        <v>0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2024'!O40</f>
        <v>0</v>
      </c>
      <c r="AM98" s="18">
        <f t="shared" si="176"/>
        <v>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2024'!O41</f>
        <v>0</v>
      </c>
      <c r="AM99" s="17">
        <f t="shared" si="176"/>
        <v>6528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2024'!O42</f>
        <v>0</v>
      </c>
      <c r="AM100" s="18">
        <f t="shared" si="176"/>
        <v>698424.2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2024'!O43</f>
        <v>0</v>
      </c>
      <c r="AM101" s="17">
        <f t="shared" si="176"/>
        <v>12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2024'!O44</f>
        <v>0</v>
      </c>
      <c r="AM102" s="18">
        <f t="shared" si="176"/>
        <v>666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f>'Ingreso de Datos 2024'!O45</f>
        <v>50</v>
      </c>
      <c r="AM103" s="87">
        <f t="shared" si="176"/>
        <v>2737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f>'Ingreso de Datos 2024'!O46</f>
        <v>13784.2</v>
      </c>
      <c r="AM104" s="88">
        <f t="shared" si="176"/>
        <v>575656.55999999994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f>'Ingreso de Datos 2024'!O47</f>
        <v>0</v>
      </c>
      <c r="AM105" s="87">
        <f t="shared" si="176"/>
        <v>1370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f>'Ingreso de Datos 2024'!O48</f>
        <v>0</v>
      </c>
      <c r="AM106" s="88">
        <f t="shared" si="176"/>
        <v>451398.86300000001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f>'Ingreso de Datos 2024'!O49</f>
        <v>414</v>
      </c>
      <c r="AM107" s="17">
        <f t="shared" si="176"/>
        <v>4179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f>'Ingreso de Datos 2024'!O50</f>
        <v>73161.600000000006</v>
      </c>
      <c r="AM108" s="18">
        <f t="shared" si="176"/>
        <v>741382.2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f>'Ingreso de Datos 2024'!O51</f>
        <v>0</v>
      </c>
      <c r="AM109" s="17">
        <f t="shared" si="176"/>
        <v>1567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f>'Ingreso de Datos 2024'!O52</f>
        <v>0</v>
      </c>
      <c r="AM110" s="18">
        <f t="shared" si="176"/>
        <v>30330.239999999998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2024'!O67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2024'!O68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2024'!O69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2024'!O70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2024'!O71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2024'!O72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2024'!O73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2024'!O74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2024'!O75</f>
        <v>0</v>
      </c>
      <c r="AM130" s="17">
        <f t="shared" si="182"/>
        <v>0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2024'!O76</f>
        <v>0</v>
      </c>
      <c r="AM131" s="18">
        <f t="shared" si="182"/>
        <v>0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2024'!O77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2024'!O78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2024'!O79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2024'!O80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2024'!O81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2024'!O82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2024'!O83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2024'!O84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2024'!O85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2024'!O86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2024'!O87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2024'!O88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2024'!O89</f>
        <v>0</v>
      </c>
      <c r="AM144" s="17">
        <f t="shared" si="182"/>
        <v>0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2024'!O90</f>
        <v>0</v>
      </c>
      <c r="AM145" s="18">
        <f t="shared" si="182"/>
        <v>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2024'!O91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2024'!O92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2024'!O93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2024'!O94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2024'!O95</f>
        <v>0</v>
      </c>
      <c r="AM150" s="17">
        <f t="shared" si="182"/>
        <v>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2024'!O96</f>
        <v>0</v>
      </c>
      <c r="AM151" s="18">
        <f t="shared" si="182"/>
        <v>0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2024'!O97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2024'!O98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2024'!O99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2024'!O100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2024'!O101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2024'!O102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2024'!O103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2024'!O104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2024'!O105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2024'!O106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2024'!O107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2024'!O108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2024'!O109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2024'!O110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L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" si="2">AK12+AK14+AK16+AK18+AK20+AK22+AK24+AK26+AK28+AK30+AK32+AK34+AK36+AK38+AK40+AK42+AK44+AK46+AK48+AK50+AK52+AK54</f>
        <v>8321</v>
      </c>
      <c r="AL9" s="50">
        <f t="shared" si="1"/>
        <v>6563</v>
      </c>
      <c r="AM9" s="31">
        <f>SUM(D9:AL9)</f>
        <v>278908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L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" si="5">AK13+AK15+AK17+AK19+AK21+AK23+AK25+AK27+AK29+AK31+AK33+AK35+AK37+AK39+AK41+AK43+AK45+AK47+AK49+AK51+AK53+AK55</f>
        <v>6193453.5699999984</v>
      </c>
      <c r="AL10" s="51">
        <f t="shared" si="4"/>
        <v>6733570.335</v>
      </c>
      <c r="AM10" s="33">
        <f>SUM(D10:AL10)</f>
        <v>84732222.970874891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19811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3258378.18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6595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984592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4703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623340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28212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11545291.57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" si="42">AK75+AK130</f>
        <v>2333</v>
      </c>
      <c r="AL20" s="14">
        <f t="shared" si="39"/>
        <v>2770</v>
      </c>
      <c r="AM20" s="17">
        <f t="shared" si="10"/>
        <v>25676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" si="45">AK76+AK131</f>
        <v>3708599.8100000005</v>
      </c>
      <c r="AL21" s="15">
        <f>AL76+AL131</f>
        <v>5120820.3499999996</v>
      </c>
      <c r="AM21" s="18">
        <f t="shared" si="10"/>
        <v>28713203.444874927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" si="47">AK77+AK132</f>
        <v>297</v>
      </c>
      <c r="AL22" s="14">
        <f>AL77+AL132</f>
        <v>2</v>
      </c>
      <c r="AM22" s="17">
        <f t="shared" ref="AM22:AM25" si="48">SUM(D22:AL22)</f>
        <v>2696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" si="50">AK78+AK133</f>
        <v>543755.87999999884</v>
      </c>
      <c r="AL23" s="15">
        <f>AL78+AL133</f>
        <v>75325.615000000005</v>
      </c>
      <c r="AM23" s="18">
        <f t="shared" si="48"/>
        <v>3440602.5379999988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11936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1451400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17729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1498532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" si="66">AK83+AK138</f>
        <v>57</v>
      </c>
      <c r="AL28" s="14">
        <f t="shared" si="63"/>
        <v>58</v>
      </c>
      <c r="AM28" s="17">
        <f t="shared" si="10"/>
        <v>1992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" si="70">AK84+AK139</f>
        <v>18474</v>
      </c>
      <c r="AL29" s="15">
        <f t="shared" si="67"/>
        <v>17936</v>
      </c>
      <c r="AM29" s="18">
        <f t="shared" si="10"/>
        <v>408451.56000000006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17750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2820337.5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2071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808740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" si="90">AK89+AK144</f>
        <v>1279</v>
      </c>
      <c r="AL34" s="14">
        <f t="shared" si="87"/>
        <v>330</v>
      </c>
      <c r="AM34" s="17">
        <f t="shared" si="10"/>
        <v>19743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" si="94">AK90+AK145</f>
        <v>613340</v>
      </c>
      <c r="AL35" s="15">
        <f t="shared" si="91"/>
        <v>151620</v>
      </c>
      <c r="AM35" s="18">
        <f t="shared" si="10"/>
        <v>7624545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4958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2062528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" si="106">AK93+AK148</f>
        <v>629</v>
      </c>
      <c r="AL38" s="14">
        <f t="shared" si="103"/>
        <v>1577</v>
      </c>
      <c r="AM38" s="17">
        <f t="shared" si="10"/>
        <v>17263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" si="110">AK94+AK149</f>
        <v>387464</v>
      </c>
      <c r="AL39" s="15">
        <f t="shared" si="107"/>
        <v>960393</v>
      </c>
      <c r="AM39" s="18">
        <f t="shared" si="10"/>
        <v>8681651.1999999993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" si="114">AK95+AK150</f>
        <v>1239</v>
      </c>
      <c r="AL40" s="14">
        <f t="shared" si="111"/>
        <v>74</v>
      </c>
      <c r="AM40" s="17">
        <f t="shared" si="10"/>
        <v>72898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" si="118">AK96+AK151</f>
        <v>309460.3</v>
      </c>
      <c r="AL41" s="15">
        <f t="shared" si="115"/>
        <v>8035.32</v>
      </c>
      <c r="AM41" s="18">
        <f t="shared" si="10"/>
        <v>6930237.2999999998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2276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107760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1991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212267.88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5310.35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" si="146">AK103+AK159</f>
        <v>1293</v>
      </c>
      <c r="AL48" s="87">
        <f t="shared" si="143"/>
        <v>1029</v>
      </c>
      <c r="AM48" s="87">
        <f t="shared" si="10"/>
        <v>8252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" si="150">AK104+AK160</f>
        <v>382846.13</v>
      </c>
      <c r="AL49" s="88">
        <f t="shared" si="147"/>
        <v>265670.05000000005</v>
      </c>
      <c r="AM49" s="88">
        <f t="shared" si="10"/>
        <v>1785852.0400000003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" si="154">AK105+AK161</f>
        <v>129</v>
      </c>
      <c r="AL50" s="87">
        <f t="shared" si="151"/>
        <v>64</v>
      </c>
      <c r="AM50" s="87">
        <f t="shared" si="10"/>
        <v>1199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" si="158">AK106+AK162</f>
        <v>35631.85</v>
      </c>
      <c r="AL51" s="88">
        <f t="shared" si="155"/>
        <v>12718.4</v>
      </c>
      <c r="AM51" s="88">
        <f t="shared" si="10"/>
        <v>291792.57799999998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" si="162">AK107+AK162</f>
        <v>1065</v>
      </c>
      <c r="AL52" s="14">
        <f t="shared" si="159"/>
        <v>659</v>
      </c>
      <c r="AM52" s="17">
        <f t="shared" si="10"/>
        <v>8016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" si="166">AK108+AK163</f>
        <v>193881.60000000001</v>
      </c>
      <c r="AL53" s="15">
        <f t="shared" si="163"/>
        <v>121051.6</v>
      </c>
      <c r="AM53" s="18">
        <f t="shared" si="10"/>
        <v>1418937.8600000003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3045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58471.97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L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" si="173">AK67+AK69+AK71+AK73+AK75+AK77+AK79+AK81+AK83+AK85+AK87+AK89+AK91+AK93+AK95+AK97+AK99+AK101+AK103+AK105+AK107+AK109</f>
        <v>8321</v>
      </c>
      <c r="AL64" s="50">
        <f t="shared" si="172"/>
        <v>6563</v>
      </c>
      <c r="AM64" s="31">
        <f>SUM(D64:AL64)</f>
        <v>278908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L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" si="175">AK68+AK70+AK72+AK74+AK76+AK78+AK80+AK82+AK84+AK86+AK88+AK90+AK92+AK94+AK96+AK98+AK100+AK102+AK104+AK106+AK108+AK110</f>
        <v>6193453.5699999984</v>
      </c>
      <c r="AL65" s="51">
        <f t="shared" si="174"/>
        <v>6733570.335</v>
      </c>
      <c r="AM65" s="33">
        <f>SUM(D65:AL65)</f>
        <v>84732222.970874891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2024'!P9</f>
        <v>0</v>
      </c>
      <c r="AM67" s="17">
        <f t="shared" ref="AM67:AM110" si="176">SUM(D67:AL67)</f>
        <v>19811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2024'!P10</f>
        <v>0</v>
      </c>
      <c r="AM68" s="18">
        <f t="shared" si="176"/>
        <v>3258378.18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2024'!P11</f>
        <v>0</v>
      </c>
      <c r="AM69" s="17">
        <f t="shared" si="176"/>
        <v>6595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2024'!P12</f>
        <v>0</v>
      </c>
      <c r="AM70" s="18">
        <f t="shared" si="176"/>
        <v>984592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2024'!P13</f>
        <v>0</v>
      </c>
      <c r="AM71" s="17">
        <f t="shared" si="176"/>
        <v>4703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2024'!P14</f>
        <v>0</v>
      </c>
      <c r="AM72" s="18">
        <f t="shared" si="176"/>
        <v>623340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2024'!P15</f>
        <v>0</v>
      </c>
      <c r="AM73" s="17">
        <f t="shared" si="176"/>
        <v>28212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2024'!P16</f>
        <v>0</v>
      </c>
      <c r="AM74" s="18">
        <f t="shared" si="176"/>
        <v>11545291.57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f>'Ingreso de Datos 2024'!P17</f>
        <v>2770</v>
      </c>
      <c r="AM75" s="17">
        <f t="shared" si="176"/>
        <v>25676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f>'Ingreso de Datos 2024'!P18</f>
        <v>5120820.3499999996</v>
      </c>
      <c r="AM76" s="18">
        <f t="shared" si="176"/>
        <v>28713203.444874927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f>'Ingreso de Datos 2024'!P19</f>
        <v>2</v>
      </c>
      <c r="AM77" s="17">
        <f t="shared" ref="AM77:AM80" si="177">SUM(D77:AL77)</f>
        <v>2696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f>'Ingreso de Datos 2024'!P20</f>
        <v>75325.615000000005</v>
      </c>
      <c r="AM78" s="18">
        <f t="shared" si="177"/>
        <v>3440602.5379999988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2024'!P21</f>
        <v>0</v>
      </c>
      <c r="AM79" s="17">
        <f t="shared" si="177"/>
        <v>11936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2024'!P22</f>
        <v>0</v>
      </c>
      <c r="AM80" s="18">
        <f t="shared" si="177"/>
        <v>1451400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2024'!P23</f>
        <v>0</v>
      </c>
      <c r="AM81" s="17">
        <f t="shared" si="176"/>
        <v>17729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2024'!P24</f>
        <v>0</v>
      </c>
      <c r="AM82" s="18">
        <f t="shared" si="176"/>
        <v>1498532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f>'Ingreso de Datos 2024'!P25</f>
        <v>58</v>
      </c>
      <c r="AM83" s="17">
        <f t="shared" si="176"/>
        <v>1992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f>'Ingreso de Datos 2024'!P26</f>
        <v>17936</v>
      </c>
      <c r="AM84" s="18">
        <f t="shared" si="176"/>
        <v>408451.56000000006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2024'!P27</f>
        <v>0</v>
      </c>
      <c r="AM85" s="17">
        <f t="shared" si="176"/>
        <v>17750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2024'!P28</f>
        <v>0</v>
      </c>
      <c r="AM86" s="18">
        <f t="shared" si="176"/>
        <v>2820337.5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2024'!P29</f>
        <v>0</v>
      </c>
      <c r="AM87" s="17">
        <f t="shared" si="176"/>
        <v>2071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2024'!P30</f>
        <v>0</v>
      </c>
      <c r="AM88" s="18">
        <f t="shared" si="176"/>
        <v>808740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f>'Ingreso de Datos 2024'!P31</f>
        <v>330</v>
      </c>
      <c r="AM89" s="17">
        <f t="shared" si="176"/>
        <v>19743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f>'Ingreso de Datos 2024'!P32</f>
        <v>151620</v>
      </c>
      <c r="AM90" s="18">
        <f t="shared" si="176"/>
        <v>7624545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2024'!P33</f>
        <v>0</v>
      </c>
      <c r="AM91" s="17">
        <f t="shared" si="176"/>
        <v>4958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2024'!P34</f>
        <v>0</v>
      </c>
      <c r="AM92" s="18">
        <f t="shared" si="176"/>
        <v>2062528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f>'Ingreso de Datos 2024'!P35</f>
        <v>1577</v>
      </c>
      <c r="AM93" s="17">
        <f t="shared" si="176"/>
        <v>17263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f>'Ingreso de Datos 2024'!P36</f>
        <v>960393</v>
      </c>
      <c r="AM94" s="18">
        <f t="shared" si="176"/>
        <v>8681651.1999999993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f>'Ingreso de Datos 2024'!P37</f>
        <v>74</v>
      </c>
      <c r="AM95" s="17">
        <f t="shared" si="176"/>
        <v>72898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f>'Ingreso de Datos 2024'!P38</f>
        <v>8035.32</v>
      </c>
      <c r="AM96" s="18">
        <f t="shared" si="176"/>
        <v>6930237.2999999998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2024'!P39</f>
        <v>0</v>
      </c>
      <c r="AM97" s="17">
        <f t="shared" si="176"/>
        <v>2276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2024'!P40</f>
        <v>0</v>
      </c>
      <c r="AM98" s="18">
        <f t="shared" si="176"/>
        <v>107760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2024'!P41</f>
        <v>0</v>
      </c>
      <c r="AM99" s="17">
        <f t="shared" si="176"/>
        <v>1991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2024'!P42</f>
        <v>0</v>
      </c>
      <c r="AM100" s="18">
        <f t="shared" si="176"/>
        <v>212267.88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2024'!P43</f>
        <v>0</v>
      </c>
      <c r="AM101" s="17">
        <f t="shared" si="176"/>
        <v>96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2024'!P44</f>
        <v>0</v>
      </c>
      <c r="AM102" s="18">
        <f t="shared" si="176"/>
        <v>5310.35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f>'Ingreso de Datos 2024'!P45</f>
        <v>1029</v>
      </c>
      <c r="AM103" s="87">
        <f t="shared" si="176"/>
        <v>8252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f>'Ingreso de Datos 2024'!P46</f>
        <v>265670.05000000005</v>
      </c>
      <c r="AM104" s="88">
        <f t="shared" si="176"/>
        <v>1785852.0400000003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f>'Ingreso de Datos 2024'!P47</f>
        <v>64</v>
      </c>
      <c r="AM105" s="87">
        <f t="shared" si="176"/>
        <v>1199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f>'Ingreso de Datos 2024'!P48</f>
        <v>12718.4</v>
      </c>
      <c r="AM106" s="88">
        <f t="shared" si="176"/>
        <v>291792.57799999998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f>'Ingreso de Datos 2024'!P49</f>
        <v>659</v>
      </c>
      <c r="AM107" s="17">
        <f t="shared" si="176"/>
        <v>8016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f>'Ingreso de Datos 2024'!P50</f>
        <v>121051.6</v>
      </c>
      <c r="AM108" s="18">
        <f t="shared" si="176"/>
        <v>1418937.8600000003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f>'Ingreso de Datos 2024'!P51</f>
        <v>0</v>
      </c>
      <c r="AM109" s="17">
        <f t="shared" si="176"/>
        <v>3045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f>'Ingreso de Datos 2024'!P52</f>
        <v>0</v>
      </c>
      <c r="AM110" s="18">
        <f t="shared" si="176"/>
        <v>58471.97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2024'!P67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2024'!P68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2024'!P69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2024'!P70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2024'!P71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2024'!P72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2024'!P73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2024'!P74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2024'!P75</f>
        <v>0</v>
      </c>
      <c r="AM130" s="17">
        <f t="shared" si="182"/>
        <v>0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2024'!P76</f>
        <v>0</v>
      </c>
      <c r="AM131" s="18">
        <f t="shared" si="182"/>
        <v>0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2024'!P77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2024'!P78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2024'!P79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2024'!P80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2024'!P81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2024'!P82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2024'!P83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2024'!P84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2024'!P85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2024'!P86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2024'!P87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2024'!P88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2024'!P89</f>
        <v>0</v>
      </c>
      <c r="AM144" s="17">
        <f t="shared" si="182"/>
        <v>0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2024'!P90</f>
        <v>0</v>
      </c>
      <c r="AM145" s="18">
        <f t="shared" si="182"/>
        <v>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2024'!P91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2024'!P92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2024'!P93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2024'!P94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2024'!P95</f>
        <v>0</v>
      </c>
      <c r="AM150" s="17">
        <f t="shared" si="182"/>
        <v>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2024'!P96</f>
        <v>0</v>
      </c>
      <c r="AM151" s="18">
        <f t="shared" si="182"/>
        <v>0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2024'!P97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2024'!P98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2024'!P99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2024'!P100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2024'!P101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2024'!P102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2024'!P103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2024'!P104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2024'!P105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2024'!P106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2024'!P107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2024'!P108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2024'!P109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2024'!P110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L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" si="2">AK12+AK14+AK16+AK18+AK20+AK22+AK24+AK26+AK28+AK30+AK32+AK34+AK36+AK38+AK40+AK42+AK44+AK46+AK48+AK50+AK52+AK54</f>
        <v>1862</v>
      </c>
      <c r="AL9" s="50">
        <f t="shared" si="1"/>
        <v>1336</v>
      </c>
      <c r="AM9" s="31">
        <f>SUM(D9:AL9)</f>
        <v>46965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L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" si="5">AK13+AK15+AK17+AK19+AK21+AK23+AK25+AK27+AK29+AK31+AK33+AK35+AK37+AK39+AK41+AK43+AK45+AK47+AK49+AK51+AK53+AK55</f>
        <v>1825102.7749999999</v>
      </c>
      <c r="AL10" s="51">
        <f t="shared" si="4"/>
        <v>1485325.89</v>
      </c>
      <c r="AM10" s="33">
        <f>SUM(D10:AL10)</f>
        <v>19447905.418284811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1530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270576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3182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537598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1126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259760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4712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2736094.7399999998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" si="42">AK75+AK130</f>
        <v>346</v>
      </c>
      <c r="AL20" s="14">
        <f t="shared" si="39"/>
        <v>418</v>
      </c>
      <c r="AM20" s="17">
        <f t="shared" si="10"/>
        <v>4108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" si="45">AK76+AK131</f>
        <v>1151998.5699999998</v>
      </c>
      <c r="AL21" s="15">
        <f>AL76+AL131</f>
        <v>999821.97</v>
      </c>
      <c r="AM21" s="18">
        <f t="shared" si="10"/>
        <v>7709188.3282848103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" si="47">AK77+AK132</f>
        <v>33</v>
      </c>
      <c r="AL22" s="14">
        <f>AL77+AL132</f>
        <v>20</v>
      </c>
      <c r="AM22" s="17">
        <f t="shared" ref="AM22:AM25" si="48">SUM(D22:AL22)</f>
        <v>413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" si="50">AK78+AK133</f>
        <v>78802.854999999996</v>
      </c>
      <c r="AL23" s="15">
        <f>AL78+AL133</f>
        <v>44225.04</v>
      </c>
      <c r="AM23" s="18">
        <f t="shared" si="48"/>
        <v>594857.77500000014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513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73610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1244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161630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4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670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1755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411739.5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" si="90">AK89+AK144</f>
        <v>127</v>
      </c>
      <c r="AL34" s="14">
        <f t="shared" si="87"/>
        <v>43</v>
      </c>
      <c r="AM34" s="17">
        <f t="shared" si="10"/>
        <v>2818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" si="94">AK90+AK145</f>
        <v>58230</v>
      </c>
      <c r="AL35" s="15">
        <f t="shared" si="91"/>
        <v>19640</v>
      </c>
      <c r="AM35" s="18">
        <f t="shared" si="10"/>
        <v>1063935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0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0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" si="106">AK93+AK148</f>
        <v>0</v>
      </c>
      <c r="AL38" s="14">
        <f t="shared" si="103"/>
        <v>0</v>
      </c>
      <c r="AM38" s="17">
        <f t="shared" si="10"/>
        <v>348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" si="110">AK94+AK149</f>
        <v>0</v>
      </c>
      <c r="AL39" s="15">
        <f t="shared" si="107"/>
        <v>0</v>
      </c>
      <c r="AM39" s="18">
        <f t="shared" si="10"/>
        <v>162168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" si="114">AK95+AK150</f>
        <v>907</v>
      </c>
      <c r="AL40" s="14">
        <f t="shared" si="111"/>
        <v>654</v>
      </c>
      <c r="AM40" s="17">
        <f t="shared" si="10"/>
        <v>19697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" si="118">AK96+AK151</f>
        <v>464241.3</v>
      </c>
      <c r="AL41" s="15">
        <f t="shared" si="115"/>
        <v>348064</v>
      </c>
      <c r="AM41" s="18">
        <f t="shared" si="10"/>
        <v>4484976.1099999994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2107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289744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" si="146">AK103+AK159</f>
        <v>142</v>
      </c>
      <c r="AL48" s="87">
        <f t="shared" si="143"/>
        <v>6</v>
      </c>
      <c r="AM48" s="87">
        <f t="shared" si="10"/>
        <v>556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" si="150">AK104+AK160</f>
        <v>18736.5</v>
      </c>
      <c r="AL49" s="88">
        <f t="shared" si="147"/>
        <v>40162.42</v>
      </c>
      <c r="AM49" s="88">
        <f t="shared" si="10"/>
        <v>224101.99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" si="154">AK105+AK161</f>
        <v>6</v>
      </c>
      <c r="AL50" s="87">
        <f t="shared" si="151"/>
        <v>0</v>
      </c>
      <c r="AM50" s="87">
        <f t="shared" si="10"/>
        <v>449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" si="158">AK106+AK162</f>
        <v>2350.5499999999997</v>
      </c>
      <c r="AL51" s="88">
        <f t="shared" si="155"/>
        <v>618.46</v>
      </c>
      <c r="AM51" s="88">
        <f t="shared" si="10"/>
        <v>142322.24499999997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" si="162">AK107+AK162</f>
        <v>301</v>
      </c>
      <c r="AL52" s="14">
        <f t="shared" si="159"/>
        <v>195</v>
      </c>
      <c r="AM52" s="17">
        <f t="shared" si="10"/>
        <v>1994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" si="166">AK108+AK163</f>
        <v>50743</v>
      </c>
      <c r="AL53" s="15">
        <f t="shared" si="163"/>
        <v>32794</v>
      </c>
      <c r="AM53" s="18">
        <f t="shared" si="10"/>
        <v>316327.59999999998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409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8606.130000000001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L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" si="173">AK67+AK69+AK71+AK73+AK75+AK77+AK79+AK81+AK83+AK85+AK87+AK89+AK91+AK93+AK95+AK97+AK99+AK101+AK103+AK105+AK107+AK109</f>
        <v>1862</v>
      </c>
      <c r="AL64" s="50">
        <f t="shared" si="172"/>
        <v>1336</v>
      </c>
      <c r="AM64" s="31">
        <f>SUM(D64:AL64)</f>
        <v>46965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L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" si="175">AK68+AK70+AK72+AK74+AK76+AK78+AK80+AK82+AK84+AK86+AK88+AK90+AK92+AK94+AK96+AK98+AK100+AK102+AK104+AK106+AK108+AK110</f>
        <v>1825102.7749999999</v>
      </c>
      <c r="AL65" s="51">
        <f t="shared" si="174"/>
        <v>1485325.89</v>
      </c>
      <c r="AM65" s="33">
        <f>SUM(D65:AL65)</f>
        <v>19447905.418284811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2024'!Q9</f>
        <v>0</v>
      </c>
      <c r="AM67" s="17">
        <f t="shared" ref="AM67:AM110" si="176">SUM(D67:AL67)</f>
        <v>1530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2024'!Q10</f>
        <v>0</v>
      </c>
      <c r="AM68" s="18">
        <f t="shared" si="176"/>
        <v>270576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2024'!Q11</f>
        <v>0</v>
      </c>
      <c r="AM69" s="17">
        <f t="shared" si="176"/>
        <v>3182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2024'!Q12</f>
        <v>0</v>
      </c>
      <c r="AM70" s="18">
        <f t="shared" si="176"/>
        <v>537598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2024'!Q13</f>
        <v>0</v>
      </c>
      <c r="AM71" s="17">
        <f t="shared" si="176"/>
        <v>1126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2024'!Q14</f>
        <v>0</v>
      </c>
      <c r="AM72" s="18">
        <f t="shared" si="176"/>
        <v>259760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2024'!Q15</f>
        <v>0</v>
      </c>
      <c r="AM73" s="17">
        <f t="shared" si="176"/>
        <v>4712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2024'!Q16</f>
        <v>0</v>
      </c>
      <c r="AM74" s="18">
        <f t="shared" si="176"/>
        <v>2736094.7399999998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f>'Ingreso de Datos 2024'!Q17</f>
        <v>418</v>
      </c>
      <c r="AM75" s="17">
        <f t="shared" si="176"/>
        <v>4108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1151998.5699999998</v>
      </c>
      <c r="AL76" s="15">
        <f>'Ingreso de Datos 2024'!Q18</f>
        <v>999821.97</v>
      </c>
      <c r="AM76" s="18">
        <f t="shared" si="176"/>
        <v>7709188.3282848103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f>'Ingreso de Datos 2024'!Q19</f>
        <v>20</v>
      </c>
      <c r="AM77" s="17">
        <f t="shared" ref="AM77:AM80" si="177">SUM(D77:AL77)</f>
        <v>413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f>'Ingreso de Datos 2024'!Q20</f>
        <v>44225.04</v>
      </c>
      <c r="AM78" s="18">
        <f t="shared" si="177"/>
        <v>594857.77500000014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2024'!Q21</f>
        <v>0</v>
      </c>
      <c r="AM79" s="17">
        <f t="shared" si="177"/>
        <v>513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2024'!Q22</f>
        <v>0</v>
      </c>
      <c r="AM80" s="18">
        <f t="shared" si="177"/>
        <v>73610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2024'!Q23</f>
        <v>0</v>
      </c>
      <c r="AM81" s="17">
        <f t="shared" si="176"/>
        <v>1244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2024'!Q24</f>
        <v>0</v>
      </c>
      <c r="AM82" s="18">
        <f t="shared" si="176"/>
        <v>161630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2024'!Q25</f>
        <v>0</v>
      </c>
      <c r="AM83" s="17">
        <f t="shared" si="176"/>
        <v>4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2024'!Q26</f>
        <v>0</v>
      </c>
      <c r="AM84" s="18">
        <f t="shared" si="176"/>
        <v>670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2024'!Q27</f>
        <v>0</v>
      </c>
      <c r="AM85" s="17">
        <f t="shared" si="176"/>
        <v>1755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2024'!Q28</f>
        <v>0</v>
      </c>
      <c r="AM86" s="18">
        <f t="shared" si="176"/>
        <v>411739.5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2024'!Q29</f>
        <v>0</v>
      </c>
      <c r="AM87" s="17">
        <f t="shared" si="176"/>
        <v>0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2024'!Q30</f>
        <v>0</v>
      </c>
      <c r="AM88" s="18">
        <f t="shared" si="176"/>
        <v>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f>'Ingreso de Datos 2024'!Q31</f>
        <v>43</v>
      </c>
      <c r="AM89" s="17">
        <f t="shared" si="176"/>
        <v>2818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f>'Ingreso de Datos 2024'!Q32</f>
        <v>19640</v>
      </c>
      <c r="AM90" s="18">
        <f t="shared" si="176"/>
        <v>1063935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2024'!Q33</f>
        <v>0</v>
      </c>
      <c r="AM91" s="17">
        <f t="shared" si="176"/>
        <v>0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2024'!Q34</f>
        <v>0</v>
      </c>
      <c r="AM92" s="18">
        <f t="shared" si="176"/>
        <v>0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f>'Ingreso de Datos 2024'!Q35</f>
        <v>0</v>
      </c>
      <c r="AM93" s="17">
        <f t="shared" si="176"/>
        <v>348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f>'Ingreso de Datos 2024'!Q36</f>
        <v>0</v>
      </c>
      <c r="AM94" s="18">
        <f t="shared" si="176"/>
        <v>162168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f>'Ingreso de Datos 2024'!Q37</f>
        <v>654</v>
      </c>
      <c r="AM95" s="17">
        <f t="shared" si="176"/>
        <v>19697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f>'Ingreso de Datos 2024'!Q38</f>
        <v>348064</v>
      </c>
      <c r="AM96" s="18">
        <f t="shared" si="176"/>
        <v>4484976.1099999994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2024'!Q39</f>
        <v>0</v>
      </c>
      <c r="AM97" s="17">
        <f t="shared" si="176"/>
        <v>0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2024'!Q40</f>
        <v>0</v>
      </c>
      <c r="AM98" s="18">
        <f t="shared" si="176"/>
        <v>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2024'!Q41</f>
        <v>0</v>
      </c>
      <c r="AM99" s="17">
        <f t="shared" si="176"/>
        <v>2107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2024'!Q42</f>
        <v>0</v>
      </c>
      <c r="AM100" s="18">
        <f t="shared" si="176"/>
        <v>289744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2024'!Q43</f>
        <v>0</v>
      </c>
      <c r="AM101" s="17">
        <f t="shared" si="176"/>
        <v>0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2024'!Q44</f>
        <v>0</v>
      </c>
      <c r="AM102" s="18">
        <f t="shared" si="176"/>
        <v>0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f>'Ingreso de Datos 2024'!Q45</f>
        <v>6</v>
      </c>
      <c r="AM103" s="87">
        <f t="shared" si="176"/>
        <v>556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f>'Ingreso de Datos 2024'!Q46</f>
        <v>40162.42</v>
      </c>
      <c r="AM104" s="88">
        <f t="shared" si="176"/>
        <v>224101.99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f>'Ingreso de Datos 2024'!Q47</f>
        <v>0</v>
      </c>
      <c r="AM105" s="87">
        <f t="shared" si="176"/>
        <v>449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f>'Ingreso de Datos 2024'!Q48</f>
        <v>618.46</v>
      </c>
      <c r="AM106" s="88">
        <f t="shared" si="176"/>
        <v>142322.24499999997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f>'Ingreso de Datos 2024'!Q49</f>
        <v>195</v>
      </c>
      <c r="AM107" s="17">
        <f t="shared" si="176"/>
        <v>1994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f>'Ingreso de Datos 2024'!Q50</f>
        <v>32794</v>
      </c>
      <c r="AM108" s="18">
        <f t="shared" si="176"/>
        <v>316327.59999999998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f>'Ingreso de Datos 2024'!Q51</f>
        <v>0</v>
      </c>
      <c r="AM109" s="17">
        <f t="shared" si="176"/>
        <v>409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f>'Ingreso de Datos 2024'!Q52</f>
        <v>0</v>
      </c>
      <c r="AM110" s="18">
        <f t="shared" si="176"/>
        <v>8606.130000000001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2024'!Q67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2024'!Q68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2024'!Q69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2024'!Q70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2024'!Q71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2024'!Q72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2024'!Q73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2024'!Q74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2024'!Q75</f>
        <v>0</v>
      </c>
      <c r="AM130" s="17">
        <f t="shared" si="182"/>
        <v>0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2024'!Q76</f>
        <v>0</v>
      </c>
      <c r="AM131" s="18">
        <f t="shared" si="182"/>
        <v>0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2024'!Q77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2024'!Q78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2024'!Q79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2024'!Q80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2024'!Q81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2024'!Q82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2024'!Q83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2024'!Q84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2024'!Q85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2024'!Q86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2024'!Q87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2024'!Q88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2024'!Q89</f>
        <v>0</v>
      </c>
      <c r="AM144" s="17">
        <f t="shared" si="182"/>
        <v>0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2024'!Q90</f>
        <v>0</v>
      </c>
      <c r="AM145" s="18">
        <f t="shared" si="182"/>
        <v>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2024'!Q91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2024'!Q92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2024'!Q93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2024'!Q94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2024'!Q95</f>
        <v>0</v>
      </c>
      <c r="AM150" s="17">
        <f t="shared" si="182"/>
        <v>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2024'!Q96</f>
        <v>0</v>
      </c>
      <c r="AM151" s="18">
        <f t="shared" si="182"/>
        <v>0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2024'!Q97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2024'!Q98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2024'!Q99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2024'!Q100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2024'!Q101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2024'!Q102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2024'!Q103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2024'!Q104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2024'!Q105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2024'!Q106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2024'!Q107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2024'!Q108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2024'!Q109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2024'!Q110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L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" si="2">AK12+AK14+AK16+AK18+AK20+AK22+AK24+AK26+AK28+AK30+AK32+AK34+AK36+AK38+AK40+AK42+AK44+AK46+AK48+AK50+AK52+AK54</f>
        <v>1764</v>
      </c>
      <c r="AL9" s="50">
        <f t="shared" si="1"/>
        <v>768</v>
      </c>
      <c r="AM9" s="31">
        <f>SUM(D9:AL9)</f>
        <v>52021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L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" si="5">AK13+AK15+AK17+AK19+AK21+AK23+AK25+AK27+AK29+AK31+AK33+AK35+AK37+AK39+AK41+AK43+AK45+AK47+AK49+AK51+AK53+AK55</f>
        <v>1712111.7449999999</v>
      </c>
      <c r="AL10" s="51">
        <f t="shared" si="4"/>
        <v>962938.19999999984</v>
      </c>
      <c r="AM10" s="33">
        <f>SUM(D10:AL10)</f>
        <v>21042963.615895525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225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39951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430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23386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1564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363360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3887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1979191.2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" si="42">AK75+AK130</f>
        <v>456</v>
      </c>
      <c r="AL20" s="14">
        <f t="shared" si="39"/>
        <v>436</v>
      </c>
      <c r="AM20" s="17">
        <f t="shared" si="10"/>
        <v>8821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" si="45">AK76+AK131</f>
        <v>1164382.5349999999</v>
      </c>
      <c r="AL21" s="15">
        <f>AL76+AL131</f>
        <v>885236.69999999984</v>
      </c>
      <c r="AM21" s="18">
        <f t="shared" si="10"/>
        <v>11846871.895895522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59</v>
      </c>
      <c r="AL22" s="14">
        <f>AL77+AL132</f>
        <v>0</v>
      </c>
      <c r="AM22" s="17">
        <f t="shared" ref="AM22:AM25" si="48">SUM(D22:AL22)</f>
        <v>59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" si="50">AK78+AK133</f>
        <v>109974.75</v>
      </c>
      <c r="AL23" s="15">
        <f>AL78+AL133</f>
        <v>200</v>
      </c>
      <c r="AM23" s="18">
        <f t="shared" si="48"/>
        <v>110174.75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932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117860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3163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460350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77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17320.489999999998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3967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922267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" si="90">AK89+AK144</f>
        <v>266</v>
      </c>
      <c r="AL34" s="14">
        <f t="shared" si="87"/>
        <v>101</v>
      </c>
      <c r="AM34" s="17">
        <f t="shared" si="10"/>
        <v>3935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" si="94">AK90+AK145</f>
        <v>103380</v>
      </c>
      <c r="AL35" s="15">
        <f t="shared" si="91"/>
        <v>40850</v>
      </c>
      <c r="AM35" s="18">
        <f t="shared" si="10"/>
        <v>1251088.76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233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96928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" si="106">AK93+AK148</f>
        <v>250</v>
      </c>
      <c r="AL38" s="14">
        <f t="shared" si="103"/>
        <v>0</v>
      </c>
      <c r="AM38" s="17">
        <f t="shared" si="10"/>
        <v>2827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" si="110">AK94+AK149</f>
        <v>217750</v>
      </c>
      <c r="AL39" s="15">
        <f t="shared" si="107"/>
        <v>0</v>
      </c>
      <c r="AM39" s="18">
        <f t="shared" si="10"/>
        <v>1436296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" si="114">AK95+AK150</f>
        <v>11</v>
      </c>
      <c r="AL40" s="14">
        <f t="shared" si="111"/>
        <v>3</v>
      </c>
      <c r="AM40" s="17">
        <f t="shared" si="10"/>
        <v>14114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" si="118">AK96+AK151</f>
        <v>3898.5</v>
      </c>
      <c r="AL41" s="15">
        <f t="shared" si="115"/>
        <v>214.5</v>
      </c>
      <c r="AM41" s="18">
        <f t="shared" si="10"/>
        <v>1428978.7499999998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46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2668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3170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460654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" si="146">AK103+AK159</f>
        <v>488</v>
      </c>
      <c r="AL48" s="87">
        <f t="shared" si="143"/>
        <v>67</v>
      </c>
      <c r="AM48" s="87">
        <f t="shared" si="10"/>
        <v>1527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" si="150">AK104+AK160</f>
        <v>59731.79</v>
      </c>
      <c r="AL49" s="88">
        <f t="shared" si="147"/>
        <v>7434</v>
      </c>
      <c r="AM49" s="88">
        <f t="shared" si="10"/>
        <v>173494.19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22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" si="158">AK106+AK162</f>
        <v>10547.17</v>
      </c>
      <c r="AL51" s="88">
        <f t="shared" si="155"/>
        <v>0</v>
      </c>
      <c r="AM51" s="88">
        <f t="shared" si="10"/>
        <v>34244.58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" si="162">AK107+AK162</f>
        <v>234</v>
      </c>
      <c r="AL52" s="14">
        <f t="shared" si="159"/>
        <v>161</v>
      </c>
      <c r="AM52" s="17">
        <f t="shared" si="10"/>
        <v>1334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" si="166">AK108+AK163</f>
        <v>42447</v>
      </c>
      <c r="AL53" s="15">
        <f t="shared" si="163"/>
        <v>29003</v>
      </c>
      <c r="AM53" s="18">
        <f t="shared" si="10"/>
        <v>240888.8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1688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36990.199999999997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L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" si="173">AK67+AK69+AK71+AK73+AK75+AK77+AK79+AK81+AK83+AK85+AK87+AK89+AK91+AK93+AK95+AK97+AK99+AK101+AK103+AK105+AK107+AK109</f>
        <v>1764</v>
      </c>
      <c r="AL64" s="50">
        <f t="shared" si="172"/>
        <v>768</v>
      </c>
      <c r="AM64" s="31">
        <f>SUM(D64:AL64)</f>
        <v>52021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L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" si="175">AK68+AK70+AK72+AK74+AK76+AK78+AK80+AK82+AK84+AK86+AK88+AK90+AK92+AK94+AK96+AK98+AK100+AK102+AK104+AK106+AK108+AK110</f>
        <v>1712111.7449999999</v>
      </c>
      <c r="AL65" s="51">
        <f t="shared" si="174"/>
        <v>962938.19999999984</v>
      </c>
      <c r="AM65" s="33">
        <f>SUM(D65:AL65)</f>
        <v>21042963.615895525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2024'!R9</f>
        <v>0</v>
      </c>
      <c r="AM67" s="17">
        <f t="shared" ref="AM67:AM110" si="176">SUM(D67:AL67)</f>
        <v>225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2024'!R10</f>
        <v>0</v>
      </c>
      <c r="AM68" s="18">
        <f t="shared" si="176"/>
        <v>39951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2024'!R11</f>
        <v>0</v>
      </c>
      <c r="AM69" s="17">
        <f t="shared" si="176"/>
        <v>430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2024'!R12</f>
        <v>0</v>
      </c>
      <c r="AM70" s="18">
        <f t="shared" si="176"/>
        <v>23386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2024'!R13</f>
        <v>0</v>
      </c>
      <c r="AM71" s="17">
        <f t="shared" si="176"/>
        <v>1564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2024'!R14</f>
        <v>0</v>
      </c>
      <c r="AM72" s="18">
        <f t="shared" si="176"/>
        <v>363360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2024'!R15</f>
        <v>0</v>
      </c>
      <c r="AM73" s="17">
        <f t="shared" si="176"/>
        <v>3887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2024'!R16</f>
        <v>0</v>
      </c>
      <c r="AM74" s="18">
        <f t="shared" si="176"/>
        <v>1979191.2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f>'Ingreso de Datos 2024'!R17</f>
        <v>436</v>
      </c>
      <c r="AM75" s="17">
        <f t="shared" si="176"/>
        <v>8821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f>'Ingreso de Datos 2024'!R18</f>
        <v>885236.69999999984</v>
      </c>
      <c r="AM76" s="18">
        <f t="shared" si="176"/>
        <v>11846871.895895522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f>'Ingreso de Datos 2024'!R19</f>
        <v>0</v>
      </c>
      <c r="AM77" s="17">
        <f t="shared" ref="AM77:AM80" si="177">SUM(D77:AL77)</f>
        <v>59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f>'Ingreso de Datos 2024'!R20</f>
        <v>200</v>
      </c>
      <c r="AM78" s="18">
        <f t="shared" si="177"/>
        <v>110174.75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2024'!R21</f>
        <v>0</v>
      </c>
      <c r="AM79" s="17">
        <f t="shared" si="177"/>
        <v>932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2024'!R22</f>
        <v>0</v>
      </c>
      <c r="AM80" s="18">
        <f t="shared" si="177"/>
        <v>117860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2024'!R23</f>
        <v>0</v>
      </c>
      <c r="AM81" s="17">
        <f t="shared" si="176"/>
        <v>3163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2024'!R24</f>
        <v>0</v>
      </c>
      <c r="AM82" s="18">
        <f t="shared" si="176"/>
        <v>460350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2024'!R25</f>
        <v>0</v>
      </c>
      <c r="AM83" s="17">
        <f t="shared" si="176"/>
        <v>77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2024'!R26</f>
        <v>0</v>
      </c>
      <c r="AM84" s="18">
        <f t="shared" si="176"/>
        <v>17320.489999999998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2024'!R27</f>
        <v>0</v>
      </c>
      <c r="AM85" s="17">
        <f t="shared" si="176"/>
        <v>3967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2024'!R28</f>
        <v>0</v>
      </c>
      <c r="AM86" s="18">
        <f t="shared" si="176"/>
        <v>922267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2024'!R29</f>
        <v>0</v>
      </c>
      <c r="AM87" s="17">
        <f t="shared" si="176"/>
        <v>0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2024'!R30</f>
        <v>0</v>
      </c>
      <c r="AM88" s="18">
        <f t="shared" si="176"/>
        <v>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f>'Ingreso de Datos 2024'!R31</f>
        <v>101</v>
      </c>
      <c r="AM89" s="17">
        <f t="shared" si="176"/>
        <v>3935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f>'Ingreso de Datos 2024'!R32</f>
        <v>40850</v>
      </c>
      <c r="AM90" s="18">
        <f t="shared" si="176"/>
        <v>1251088.76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2024'!R33</f>
        <v>0</v>
      </c>
      <c r="AM91" s="17">
        <f t="shared" si="176"/>
        <v>233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2024'!R34</f>
        <v>0</v>
      </c>
      <c r="AM92" s="18">
        <f t="shared" si="176"/>
        <v>96928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f>'Ingreso de Datos 2024'!R35</f>
        <v>0</v>
      </c>
      <c r="AM93" s="17">
        <f t="shared" si="176"/>
        <v>2827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f>'Ingreso de Datos 2024'!R36</f>
        <v>0</v>
      </c>
      <c r="AM94" s="18">
        <f t="shared" si="176"/>
        <v>1436296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f>'Ingreso de Datos 2024'!R37</f>
        <v>3</v>
      </c>
      <c r="AM95" s="17">
        <f t="shared" si="176"/>
        <v>14114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f>'Ingreso de Datos 2024'!R38</f>
        <v>214.5</v>
      </c>
      <c r="AM96" s="18">
        <f t="shared" si="176"/>
        <v>1428978.7499999998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2024'!R39</f>
        <v>0</v>
      </c>
      <c r="AM97" s="17">
        <f t="shared" si="176"/>
        <v>46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2024'!R40</f>
        <v>0</v>
      </c>
      <c r="AM98" s="18">
        <f t="shared" si="176"/>
        <v>2668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2024'!R41</f>
        <v>0</v>
      </c>
      <c r="AM99" s="17">
        <f t="shared" si="176"/>
        <v>3170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2024'!R42</f>
        <v>0</v>
      </c>
      <c r="AM100" s="18">
        <f t="shared" si="176"/>
        <v>460654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2024'!R43</f>
        <v>0</v>
      </c>
      <c r="AM101" s="17">
        <f t="shared" si="176"/>
        <v>0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2024'!R44</f>
        <v>0</v>
      </c>
      <c r="AM102" s="18">
        <f t="shared" si="176"/>
        <v>0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f>'Ingreso de Datos 2024'!R45</f>
        <v>67</v>
      </c>
      <c r="AM103" s="87">
        <f t="shared" si="176"/>
        <v>1527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f>'Ingreso de Datos 2024'!R46</f>
        <v>7434</v>
      </c>
      <c r="AM104" s="88">
        <f t="shared" si="176"/>
        <v>173494.19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2024'!R47</f>
        <v>0</v>
      </c>
      <c r="AM105" s="87">
        <f t="shared" si="176"/>
        <v>22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f>'Ingreso de Datos 2024'!R48</f>
        <v>0</v>
      </c>
      <c r="AM106" s="88">
        <f t="shared" si="176"/>
        <v>34244.58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f>'Ingreso de Datos 2024'!R49</f>
        <v>161</v>
      </c>
      <c r="AM107" s="17">
        <f t="shared" si="176"/>
        <v>1334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f>'Ingreso de Datos 2024'!R50</f>
        <v>29003</v>
      </c>
      <c r="AM108" s="18">
        <f t="shared" si="176"/>
        <v>240888.8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f>'Ingreso de Datos 2024'!R51</f>
        <v>0</v>
      </c>
      <c r="AM109" s="17">
        <f t="shared" si="176"/>
        <v>1688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f>'Ingreso de Datos 2024'!R52</f>
        <v>0</v>
      </c>
      <c r="AM110" s="18">
        <f t="shared" si="176"/>
        <v>36990.199999999997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2024'!R67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2024'!R68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2024'!R69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2024'!R70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2024'!R71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2024'!R72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2024'!R73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2024'!R74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2024'!R75</f>
        <v>0</v>
      </c>
      <c r="AM130" s="17">
        <f t="shared" si="182"/>
        <v>0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2024'!R76</f>
        <v>0</v>
      </c>
      <c r="AM131" s="18">
        <f t="shared" si="182"/>
        <v>0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2024'!R77</f>
        <v>0</v>
      </c>
      <c r="AM132" s="17">
        <f t="shared" ref="AM132:AM135" si="183">SUM(D132:AL132)</f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2024'!R78</f>
        <v>0</v>
      </c>
      <c r="AM133" s="18">
        <f t="shared" si="183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2024'!R79</f>
        <v>0</v>
      </c>
      <c r="AM134" s="17">
        <f t="shared" si="183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2024'!R80</f>
        <v>0</v>
      </c>
      <c r="AM135" s="18">
        <f t="shared" si="183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2024'!R81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2024'!R82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2024'!R83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2024'!R84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2024'!R85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2024'!R86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2024'!R87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2024'!R88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2024'!R89</f>
        <v>0</v>
      </c>
      <c r="AM144" s="17">
        <f t="shared" si="182"/>
        <v>0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2024'!R90</f>
        <v>0</v>
      </c>
      <c r="AM145" s="18">
        <f t="shared" si="182"/>
        <v>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2024'!R91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2024'!R92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2024'!R93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2024'!R94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2024'!R95</f>
        <v>0</v>
      </c>
      <c r="AM150" s="17">
        <f t="shared" si="182"/>
        <v>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2024'!R96</f>
        <v>0</v>
      </c>
      <c r="AM151" s="18">
        <f t="shared" si="182"/>
        <v>0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2024'!R97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2024'!R98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2024'!R99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2024'!R100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2024'!R101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2024'!R102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2024'!R103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2024'!R104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2024'!R105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2024'!R106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2024'!R107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2024'!R108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2024'!R109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2024'!R110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F0"/>
    <pageSetUpPr fitToPage="1"/>
  </sheetPr>
  <dimension ref="A1:AP295"/>
  <sheetViews>
    <sheetView tabSelected="1" zoomScale="80" zoomScaleNormal="80" workbookViewId="0">
      <pane xSplit="3" ySplit="8" topLeftCell="AL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173524</v>
      </c>
      <c r="AL9" s="50">
        <f t="shared" si="1"/>
        <v>83500</v>
      </c>
      <c r="AM9" s="31">
        <f>SUM(D9:AL9)</f>
        <v>5019317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5924700</v>
      </c>
      <c r="E10" s="51">
        <f t="shared" si="3"/>
        <v>5932624</v>
      </c>
      <c r="F10" s="51">
        <f t="shared" si="3"/>
        <v>6684853</v>
      </c>
      <c r="G10" s="51">
        <f t="shared" si="3"/>
        <v>6958443</v>
      </c>
      <c r="H10" s="51">
        <f t="shared" si="3"/>
        <v>7468608</v>
      </c>
      <c r="I10" s="51">
        <f t="shared" si="3"/>
        <v>7904750</v>
      </c>
      <c r="J10" s="51">
        <f t="shared" si="3"/>
        <v>8487746</v>
      </c>
      <c r="K10" s="51">
        <f t="shared" si="3"/>
        <v>7958276</v>
      </c>
      <c r="L10" s="51">
        <f t="shared" si="3"/>
        <v>8113332</v>
      </c>
      <c r="M10" s="51">
        <f t="shared" si="3"/>
        <v>8449209</v>
      </c>
      <c r="N10" s="51">
        <f t="shared" si="3"/>
        <v>8170273</v>
      </c>
      <c r="O10" s="51">
        <f t="shared" si="3"/>
        <v>8821970</v>
      </c>
      <c r="P10" s="51">
        <f t="shared" si="3"/>
        <v>11843446</v>
      </c>
      <c r="Q10" s="51">
        <f t="shared" si="3"/>
        <v>14539668</v>
      </c>
      <c r="R10" s="51">
        <f t="shared" si="3"/>
        <v>15221677</v>
      </c>
      <c r="S10" s="51">
        <f t="shared" si="3"/>
        <v>18716122.880000003</v>
      </c>
      <c r="T10" s="51">
        <f t="shared" si="3"/>
        <v>20550951.300000001</v>
      </c>
      <c r="U10" s="51">
        <f t="shared" si="3"/>
        <v>41054373</v>
      </c>
      <c r="V10" s="51">
        <f t="shared" si="3"/>
        <v>33860807.964000002</v>
      </c>
      <c r="W10" s="51">
        <f t="shared" si="3"/>
        <v>61233652.960000008</v>
      </c>
      <c r="X10" s="51">
        <f t="shared" si="3"/>
        <v>52628163.399999999</v>
      </c>
      <c r="Y10" s="51">
        <f t="shared" si="3"/>
        <v>61721945.999999993</v>
      </c>
      <c r="Z10" s="51">
        <f t="shared" si="3"/>
        <v>46721316.269099995</v>
      </c>
      <c r="AA10" s="51">
        <f t="shared" si="3"/>
        <v>51502118.149999999</v>
      </c>
      <c r="AB10" s="51">
        <f t="shared" si="3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4">AD13+AD15+AD17+AD19+AD21+AD23+AD25+AD27+AD29+AD31+AD33+AD35+AD37+AD39+AD41+AD43+AD45+AD47+AD49+AD51+AD53+AD55</f>
        <v>69530081.693072855</v>
      </c>
      <c r="AE10" s="51">
        <f t="shared" si="4"/>
        <v>75415600.367616862</v>
      </c>
      <c r="AF10" s="51">
        <f t="shared" si="4"/>
        <v>57762342.265023611</v>
      </c>
      <c r="AG10" s="51">
        <f t="shared" si="4"/>
        <v>70962409.064053133</v>
      </c>
      <c r="AH10" s="51">
        <f t="shared" si="4"/>
        <v>80173197.386887461</v>
      </c>
      <c r="AI10" s="51">
        <f t="shared" si="4"/>
        <v>85190576.23286131</v>
      </c>
      <c r="AJ10" s="51">
        <f t="shared" si="4"/>
        <v>113863163.2563</v>
      </c>
      <c r="AK10" s="51">
        <f t="shared" ref="AK10" si="5">AK13+AK15+AK17+AK19+AK21+AK23+AK25+AK27+AK29+AK31+AK33+AK35+AK37+AK39+AK41+AK43+AK45+AK47+AK49+AK51+AK53+AK55</f>
        <v>109471115.0434</v>
      </c>
      <c r="AL10" s="51">
        <f t="shared" si="4"/>
        <v>69136182.582999989</v>
      </c>
      <c r="AM10" s="33">
        <f>SUM(D10:AL10)</f>
        <v>1368766722.0014536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"/>
      <c r="AO11" s="1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7584</v>
      </c>
      <c r="E12" s="59">
        <f t="shared" si="6"/>
        <v>7637</v>
      </c>
      <c r="F12" s="59">
        <f t="shared" si="6"/>
        <v>7694</v>
      </c>
      <c r="G12" s="59">
        <f t="shared" si="6"/>
        <v>7802</v>
      </c>
      <c r="H12" s="59">
        <f t="shared" si="6"/>
        <v>7793</v>
      </c>
      <c r="I12" s="59">
        <f t="shared" si="6"/>
        <v>8245</v>
      </c>
      <c r="J12" s="59">
        <f t="shared" si="6"/>
        <v>8697</v>
      </c>
      <c r="K12" s="59">
        <f t="shared" si="6"/>
        <v>11033</v>
      </c>
      <c r="L12" s="59">
        <f t="shared" si="6"/>
        <v>10186</v>
      </c>
      <c r="M12" s="59">
        <f t="shared" si="6"/>
        <v>11535</v>
      </c>
      <c r="N12" s="59">
        <f t="shared" si="6"/>
        <v>11421</v>
      </c>
      <c r="O12" s="59">
        <f t="shared" si="6"/>
        <v>13331</v>
      </c>
      <c r="P12" s="59">
        <f t="shared" si="6"/>
        <v>12135</v>
      </c>
      <c r="Q12" s="59">
        <f t="shared" si="6"/>
        <v>13159</v>
      </c>
      <c r="R12" s="59">
        <f t="shared" si="6"/>
        <v>11825</v>
      </c>
      <c r="S12" s="59">
        <f t="shared" si="6"/>
        <v>14263</v>
      </c>
      <c r="T12" s="59">
        <f t="shared" si="6"/>
        <v>10345</v>
      </c>
      <c r="U12" s="59">
        <f t="shared" si="6"/>
        <v>8796</v>
      </c>
      <c r="V12" s="59">
        <f t="shared" si="6"/>
        <v>3494</v>
      </c>
      <c r="W12" s="59">
        <f t="shared" si="6"/>
        <v>4732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191707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839920</v>
      </c>
      <c r="E13" s="60">
        <f t="shared" si="11"/>
        <v>847430</v>
      </c>
      <c r="F13" s="60">
        <f t="shared" si="11"/>
        <v>879760</v>
      </c>
      <c r="G13" s="60">
        <f t="shared" si="11"/>
        <v>887960</v>
      </c>
      <c r="H13" s="60">
        <f t="shared" si="11"/>
        <v>886950</v>
      </c>
      <c r="I13" s="60">
        <f t="shared" si="11"/>
        <v>1043990</v>
      </c>
      <c r="J13" s="60">
        <f t="shared" si="11"/>
        <v>1215730</v>
      </c>
      <c r="K13" s="60">
        <f t="shared" si="11"/>
        <v>1674920</v>
      </c>
      <c r="L13" s="60">
        <f t="shared" si="11"/>
        <v>1582360</v>
      </c>
      <c r="M13" s="60">
        <f t="shared" si="11"/>
        <v>1744680</v>
      </c>
      <c r="N13" s="60">
        <f t="shared" si="11"/>
        <v>1798450</v>
      </c>
      <c r="O13" s="60">
        <f t="shared" si="11"/>
        <v>2043950</v>
      </c>
      <c r="P13" s="60">
        <f t="shared" si="11"/>
        <v>2038130</v>
      </c>
      <c r="Q13" s="60">
        <f t="shared" si="11"/>
        <v>2280715</v>
      </c>
      <c r="R13" s="60">
        <f t="shared" si="11"/>
        <v>2032362</v>
      </c>
      <c r="S13" s="60">
        <f t="shared" si="11"/>
        <v>2522510</v>
      </c>
      <c r="T13" s="60">
        <f t="shared" si="11"/>
        <v>1778931</v>
      </c>
      <c r="U13" s="60">
        <f t="shared" si="11"/>
        <v>2088683</v>
      </c>
      <c r="V13" s="60">
        <f t="shared" si="11"/>
        <v>1378294.77</v>
      </c>
      <c r="W13" s="60">
        <f t="shared" si="11"/>
        <v>1882037.49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31447763.259999998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1020</v>
      </c>
      <c r="F14" s="59">
        <f t="shared" si="15"/>
        <v>8060</v>
      </c>
      <c r="G14" s="59">
        <f t="shared" si="15"/>
        <v>9012</v>
      </c>
      <c r="H14" s="59">
        <f t="shared" si="15"/>
        <v>11165</v>
      </c>
      <c r="I14" s="59">
        <f t="shared" si="15"/>
        <v>8499</v>
      </c>
      <c r="J14" s="59">
        <f t="shared" si="15"/>
        <v>13427</v>
      </c>
      <c r="K14" s="59">
        <f t="shared" si="15"/>
        <v>10250</v>
      </c>
      <c r="L14" s="59">
        <f t="shared" si="15"/>
        <v>11878</v>
      </c>
      <c r="M14" s="59">
        <f t="shared" si="15"/>
        <v>11618</v>
      </c>
      <c r="N14" s="59">
        <f t="shared" si="15"/>
        <v>11337</v>
      </c>
      <c r="O14" s="59">
        <f t="shared" si="15"/>
        <v>11711</v>
      </c>
      <c r="P14" s="59">
        <f t="shared" si="15"/>
        <v>10713</v>
      </c>
      <c r="Q14" s="59">
        <f t="shared" si="15"/>
        <v>11139</v>
      </c>
      <c r="R14" s="59">
        <f t="shared" si="15"/>
        <v>5029</v>
      </c>
      <c r="S14" s="59">
        <f t="shared" si="15"/>
        <v>1327</v>
      </c>
      <c r="T14" s="59">
        <f t="shared" si="15"/>
        <v>664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136849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95044</v>
      </c>
      <c r="F15" s="60">
        <f t="shared" si="19"/>
        <v>638813</v>
      </c>
      <c r="G15" s="60">
        <f t="shared" si="19"/>
        <v>981333</v>
      </c>
      <c r="H15" s="60">
        <f t="shared" si="19"/>
        <v>1254358</v>
      </c>
      <c r="I15" s="60">
        <f t="shared" si="19"/>
        <v>916860</v>
      </c>
      <c r="J15" s="60">
        <f t="shared" si="19"/>
        <v>1482236</v>
      </c>
      <c r="K15" s="60">
        <f t="shared" si="19"/>
        <v>1248456</v>
      </c>
      <c r="L15" s="60">
        <f t="shared" si="19"/>
        <v>1486532</v>
      </c>
      <c r="M15" s="60">
        <f t="shared" si="19"/>
        <v>1494809</v>
      </c>
      <c r="N15" s="60">
        <f t="shared" si="19"/>
        <v>1474248</v>
      </c>
      <c r="O15" s="60">
        <f t="shared" si="19"/>
        <v>1526513</v>
      </c>
      <c r="P15" s="60">
        <f t="shared" si="19"/>
        <v>1441111</v>
      </c>
      <c r="Q15" s="60">
        <f t="shared" si="19"/>
        <v>1568994</v>
      </c>
      <c r="R15" s="60">
        <f t="shared" si="19"/>
        <v>706735</v>
      </c>
      <c r="S15" s="60">
        <f t="shared" si="19"/>
        <v>208125</v>
      </c>
      <c r="T15" s="60">
        <f t="shared" si="19"/>
        <v>124187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16648354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4972</v>
      </c>
      <c r="J16" s="59">
        <f t="shared" si="23"/>
        <v>7132</v>
      </c>
      <c r="K16" s="59">
        <f t="shared" si="23"/>
        <v>7298</v>
      </c>
      <c r="L16" s="59">
        <f t="shared" si="23"/>
        <v>6115</v>
      </c>
      <c r="M16" s="59">
        <f t="shared" si="23"/>
        <v>6574</v>
      </c>
      <c r="N16" s="59">
        <f t="shared" si="23"/>
        <v>7334</v>
      </c>
      <c r="O16" s="59">
        <f t="shared" si="23"/>
        <v>9826</v>
      </c>
      <c r="P16" s="59">
        <f t="shared" si="23"/>
        <v>16216</v>
      </c>
      <c r="Q16" s="59">
        <f t="shared" si="23"/>
        <v>22049</v>
      </c>
      <c r="R16" s="59">
        <f t="shared" si="23"/>
        <v>2068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89584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696080</v>
      </c>
      <c r="J17" s="60">
        <f t="shared" si="27"/>
        <v>1013080</v>
      </c>
      <c r="K17" s="60">
        <f t="shared" si="27"/>
        <v>1046520</v>
      </c>
      <c r="L17" s="60">
        <f t="shared" si="27"/>
        <v>888800</v>
      </c>
      <c r="M17" s="60">
        <f t="shared" si="27"/>
        <v>951690</v>
      </c>
      <c r="N17" s="60">
        <f t="shared" si="27"/>
        <v>1063270</v>
      </c>
      <c r="O17" s="60">
        <f t="shared" si="27"/>
        <v>1418150</v>
      </c>
      <c r="P17" s="60">
        <f t="shared" si="27"/>
        <v>2008445</v>
      </c>
      <c r="Q17" s="60">
        <f t="shared" si="27"/>
        <v>2744610</v>
      </c>
      <c r="R17" s="60">
        <f t="shared" si="27"/>
        <v>252060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12082705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2225</v>
      </c>
      <c r="P18" s="59">
        <f t="shared" si="31"/>
        <v>7646</v>
      </c>
      <c r="Q18" s="59">
        <f t="shared" si="31"/>
        <v>19118</v>
      </c>
      <c r="R18" s="59">
        <f t="shared" si="31"/>
        <v>28372</v>
      </c>
      <c r="S18" s="59">
        <f t="shared" si="31"/>
        <v>33611</v>
      </c>
      <c r="T18" s="59">
        <f t="shared" si="31"/>
        <v>35586</v>
      </c>
      <c r="U18" s="59">
        <f t="shared" si="31"/>
        <v>54343</v>
      </c>
      <c r="V18" s="59">
        <f t="shared" si="31"/>
        <v>53572</v>
      </c>
      <c r="W18" s="59">
        <f t="shared" si="31"/>
        <v>64997</v>
      </c>
      <c r="X18" s="14">
        <f t="shared" si="31"/>
        <v>80244</v>
      </c>
      <c r="Y18" s="14">
        <f t="shared" si="31"/>
        <v>77445</v>
      </c>
      <c r="Z18" s="14">
        <f t="shared" si="31"/>
        <v>16711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473870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597655</v>
      </c>
      <c r="P19" s="60">
        <f t="shared" si="35"/>
        <v>2055585</v>
      </c>
      <c r="Q19" s="60">
        <f t="shared" si="35"/>
        <v>5443842</v>
      </c>
      <c r="R19" s="60">
        <f t="shared" si="35"/>
        <v>8044893</v>
      </c>
      <c r="S19" s="60">
        <f t="shared" si="35"/>
        <v>9600779</v>
      </c>
      <c r="T19" s="60">
        <f t="shared" si="35"/>
        <v>11415640.300000001</v>
      </c>
      <c r="U19" s="60">
        <f t="shared" si="35"/>
        <v>22915881</v>
      </c>
      <c r="V19" s="60">
        <f t="shared" si="35"/>
        <v>22526317.574000001</v>
      </c>
      <c r="W19" s="60">
        <f t="shared" si="35"/>
        <v>33394954</v>
      </c>
      <c r="X19" s="15">
        <f t="shared" si="35"/>
        <v>40956578.399999999</v>
      </c>
      <c r="Y19" s="15">
        <f t="shared" si="35"/>
        <v>43437754.739999995</v>
      </c>
      <c r="Z19" s="15">
        <f t="shared" si="35"/>
        <v>9783478.6590999998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210173358.67309999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33976</v>
      </c>
      <c r="AA20" s="14">
        <f t="shared" si="39"/>
        <v>38771</v>
      </c>
      <c r="AB20" s="14">
        <f t="shared" si="39"/>
        <v>24438</v>
      </c>
      <c r="AC20" s="14">
        <f t="shared" si="39"/>
        <v>27403</v>
      </c>
      <c r="AD20" s="14">
        <f t="shared" si="39"/>
        <v>20976</v>
      </c>
      <c r="AE20" s="14">
        <f t="shared" si="39"/>
        <v>29997</v>
      </c>
      <c r="AF20" s="14">
        <f t="shared" si="39"/>
        <v>20701</v>
      </c>
      <c r="AG20" s="14">
        <f t="shared" ref="AG20:AH20" si="40">AG75+AG130</f>
        <v>24023</v>
      </c>
      <c r="AH20" s="14">
        <f t="shared" si="40"/>
        <v>21956</v>
      </c>
      <c r="AI20" s="14">
        <f t="shared" ref="AI20:AJ25" si="41">AI75+AI130</f>
        <v>33191</v>
      </c>
      <c r="AJ20" s="14">
        <f t="shared" si="41"/>
        <v>42531</v>
      </c>
      <c r="AK20" s="14">
        <f t="shared" ref="AK20" si="42">AK75+AK130</f>
        <v>38456</v>
      </c>
      <c r="AL20" s="14">
        <f t="shared" si="39"/>
        <v>26574</v>
      </c>
      <c r="AM20" s="17">
        <f t="shared" si="10"/>
        <v>382993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19651531.43</v>
      </c>
      <c r="AA21" s="15">
        <f t="shared" si="43"/>
        <v>26046124</v>
      </c>
      <c r="AB21" s="15">
        <f t="shared" si="43"/>
        <v>18916672.444716915</v>
      </c>
      <c r="AC21" s="15">
        <f t="shared" si="43"/>
        <v>25749477.623421591</v>
      </c>
      <c r="AD21" s="15">
        <f t="shared" si="43"/>
        <v>20220356.61507285</v>
      </c>
      <c r="AE21" s="15">
        <f t="shared" si="43"/>
        <v>29743012.94861687</v>
      </c>
      <c r="AF21" s="15">
        <f t="shared" si="43"/>
        <v>20460697.120023623</v>
      </c>
      <c r="AG21" s="15">
        <f t="shared" ref="AG21:AH21" si="44">AG76+AG131</f>
        <v>25542843.850053124</v>
      </c>
      <c r="AH21" s="15">
        <f t="shared" si="44"/>
        <v>24584552.347327463</v>
      </c>
      <c r="AI21" s="15">
        <f t="shared" si="41"/>
        <v>39287237.016113959</v>
      </c>
      <c r="AJ21" s="15">
        <f t="shared" si="41"/>
        <v>64251941.739299998</v>
      </c>
      <c r="AK21" s="15">
        <f t="shared" ref="AK21" si="45">AK76+AK131</f>
        <v>63224589.421799995</v>
      </c>
      <c r="AL21" s="15">
        <f>AL76+AL131</f>
        <v>48322021.417999998</v>
      </c>
      <c r="AM21" s="18">
        <f t="shared" si="10"/>
        <v>426001057.97444642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3643</v>
      </c>
      <c r="AE22" s="17">
        <f t="shared" si="46"/>
        <v>3821</v>
      </c>
      <c r="AF22" s="17">
        <f t="shared" si="46"/>
        <v>5387</v>
      </c>
      <c r="AG22" s="17">
        <f t="shared" si="46"/>
        <v>3765</v>
      </c>
      <c r="AH22" s="17">
        <f t="shared" si="46"/>
        <v>3000</v>
      </c>
      <c r="AI22" s="17">
        <f t="shared" si="41"/>
        <v>1408</v>
      </c>
      <c r="AJ22" s="17">
        <f t="shared" si="41"/>
        <v>1932</v>
      </c>
      <c r="AK22" s="17">
        <f t="shared" ref="AK22" si="47">AK77+AK132</f>
        <v>2928</v>
      </c>
      <c r="AL22" s="17">
        <f>AL77+AL132</f>
        <v>61</v>
      </c>
      <c r="AM22" s="17">
        <f t="shared" ref="AM22:AM25" si="48">SUM(D22:AL22)</f>
        <v>25945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4459747.7200000016</v>
      </c>
      <c r="AE23" s="18">
        <f t="shared" si="49"/>
        <v>4607187.25</v>
      </c>
      <c r="AF23" s="18">
        <f t="shared" si="49"/>
        <v>4495546.5410000002</v>
      </c>
      <c r="AG23" s="18">
        <f t="shared" si="49"/>
        <v>3298940.469</v>
      </c>
      <c r="AH23" s="18">
        <f t="shared" si="49"/>
        <v>3841136.8210000005</v>
      </c>
      <c r="AI23" s="18">
        <f t="shared" si="41"/>
        <v>2353458.8309000004</v>
      </c>
      <c r="AJ23" s="18">
        <f t="shared" si="41"/>
        <v>3565946.4440000001</v>
      </c>
      <c r="AK23" s="18">
        <f t="shared" ref="AK23" si="50">AK78+AK133</f>
        <v>5607969.7400000012</v>
      </c>
      <c r="AL23" s="18">
        <f>AL78+AL133</f>
        <v>433919.61799999996</v>
      </c>
      <c r="AM23" s="18">
        <f t="shared" si="48"/>
        <v>32663853.433900006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28000</v>
      </c>
      <c r="E24" s="59">
        <f t="shared" si="51"/>
        <v>28663</v>
      </c>
      <c r="F24" s="59">
        <f t="shared" si="51"/>
        <v>29461</v>
      </c>
      <c r="G24" s="59">
        <f t="shared" si="51"/>
        <v>30359</v>
      </c>
      <c r="H24" s="59">
        <f t="shared" si="51"/>
        <v>29948</v>
      </c>
      <c r="I24" s="59">
        <f t="shared" si="51"/>
        <v>29546</v>
      </c>
      <c r="J24" s="59">
        <f t="shared" si="51"/>
        <v>28517</v>
      </c>
      <c r="K24" s="59">
        <f t="shared" si="51"/>
        <v>24364</v>
      </c>
      <c r="L24" s="59">
        <f t="shared" si="51"/>
        <v>24740</v>
      </c>
      <c r="M24" s="59">
        <f t="shared" si="51"/>
        <v>22011</v>
      </c>
      <c r="N24" s="59">
        <f t="shared" si="51"/>
        <v>21546</v>
      </c>
      <c r="O24" s="59">
        <f t="shared" si="51"/>
        <v>14962</v>
      </c>
      <c r="P24" s="59">
        <f t="shared" si="51"/>
        <v>10667</v>
      </c>
      <c r="Q24" s="59">
        <f t="shared" si="51"/>
        <v>7186</v>
      </c>
      <c r="R24" s="59">
        <f t="shared" si="51"/>
        <v>14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329984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3794660</v>
      </c>
      <c r="E25" s="60">
        <f t="shared" si="53"/>
        <v>3741850</v>
      </c>
      <c r="F25" s="60">
        <f t="shared" si="53"/>
        <v>3834280</v>
      </c>
      <c r="G25" s="60">
        <f t="shared" si="53"/>
        <v>3856590</v>
      </c>
      <c r="H25" s="60">
        <f t="shared" si="53"/>
        <v>3682550</v>
      </c>
      <c r="I25" s="60">
        <f t="shared" si="53"/>
        <v>3645490</v>
      </c>
      <c r="J25" s="60">
        <f t="shared" si="53"/>
        <v>3288060</v>
      </c>
      <c r="K25" s="60">
        <f t="shared" si="53"/>
        <v>2894550</v>
      </c>
      <c r="L25" s="60">
        <f t="shared" si="53"/>
        <v>2954590</v>
      </c>
      <c r="M25" s="60">
        <f t="shared" si="53"/>
        <v>2600290</v>
      </c>
      <c r="N25" s="60">
        <f t="shared" si="53"/>
        <v>2524330</v>
      </c>
      <c r="O25" s="60">
        <f t="shared" si="53"/>
        <v>1833150</v>
      </c>
      <c r="P25" s="60">
        <f t="shared" si="53"/>
        <v>1247420</v>
      </c>
      <c r="Q25" s="60">
        <f t="shared" si="53"/>
        <v>912270</v>
      </c>
      <c r="R25" s="60">
        <f t="shared" si="53"/>
        <v>2800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40812880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15759</v>
      </c>
      <c r="E26" s="59">
        <f t="shared" si="55"/>
        <v>15255</v>
      </c>
      <c r="F26" s="59">
        <f t="shared" si="55"/>
        <v>16257</v>
      </c>
      <c r="G26" s="59">
        <f t="shared" si="55"/>
        <v>15035</v>
      </c>
      <c r="H26" s="59">
        <f t="shared" si="55"/>
        <v>18079</v>
      </c>
      <c r="I26" s="59">
        <f t="shared" si="55"/>
        <v>17545</v>
      </c>
      <c r="J26" s="59">
        <f t="shared" si="55"/>
        <v>16246</v>
      </c>
      <c r="K26" s="59">
        <f t="shared" si="55"/>
        <v>11901</v>
      </c>
      <c r="L26" s="59">
        <f t="shared" si="55"/>
        <v>12659</v>
      </c>
      <c r="M26" s="59">
        <f t="shared" si="55"/>
        <v>17211</v>
      </c>
      <c r="N26" s="59">
        <f t="shared" si="55"/>
        <v>13571</v>
      </c>
      <c r="O26" s="59">
        <f t="shared" si="55"/>
        <v>14157</v>
      </c>
      <c r="P26" s="59">
        <f t="shared" si="55"/>
        <v>31692</v>
      </c>
      <c r="Q26" s="59">
        <f t="shared" si="55"/>
        <v>14721</v>
      </c>
      <c r="R26" s="59">
        <f t="shared" si="55"/>
        <v>4204</v>
      </c>
      <c r="S26" s="59">
        <f t="shared" si="55"/>
        <v>3782</v>
      </c>
      <c r="T26" s="59">
        <f t="shared" si="55"/>
        <v>1488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239562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1290120</v>
      </c>
      <c r="E27" s="60">
        <f t="shared" si="59"/>
        <v>1248300</v>
      </c>
      <c r="F27" s="60">
        <f t="shared" si="59"/>
        <v>1332000</v>
      </c>
      <c r="G27" s="60">
        <f t="shared" si="59"/>
        <v>1232560</v>
      </c>
      <c r="H27" s="60">
        <f t="shared" si="59"/>
        <v>1644750</v>
      </c>
      <c r="I27" s="60">
        <f t="shared" si="59"/>
        <v>1602330</v>
      </c>
      <c r="J27" s="60">
        <f t="shared" si="59"/>
        <v>1488420</v>
      </c>
      <c r="K27" s="60">
        <f t="shared" si="59"/>
        <v>1083090</v>
      </c>
      <c r="L27" s="60">
        <f t="shared" si="59"/>
        <v>1157980</v>
      </c>
      <c r="M27" s="60">
        <f t="shared" si="59"/>
        <v>1550420</v>
      </c>
      <c r="N27" s="60">
        <f t="shared" si="59"/>
        <v>1178895</v>
      </c>
      <c r="O27" s="60">
        <f t="shared" si="59"/>
        <v>1259152</v>
      </c>
      <c r="P27" s="60">
        <f t="shared" si="59"/>
        <v>2852034</v>
      </c>
      <c r="Q27" s="60">
        <f t="shared" si="59"/>
        <v>1306450</v>
      </c>
      <c r="R27" s="60">
        <f t="shared" si="59"/>
        <v>361880</v>
      </c>
      <c r="S27" s="60">
        <f t="shared" si="59"/>
        <v>297590</v>
      </c>
      <c r="T27" s="60">
        <f t="shared" si="59"/>
        <v>122870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21008841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97</v>
      </c>
      <c r="L28" s="59">
        <f t="shared" si="63"/>
        <v>388</v>
      </c>
      <c r="M28" s="59">
        <f t="shared" si="63"/>
        <v>954</v>
      </c>
      <c r="N28" s="59">
        <f t="shared" si="63"/>
        <v>1130</v>
      </c>
      <c r="O28" s="59">
        <f t="shared" si="63"/>
        <v>1184</v>
      </c>
      <c r="P28" s="59">
        <f t="shared" si="63"/>
        <v>1706</v>
      </c>
      <c r="Q28" s="59">
        <f t="shared" si="63"/>
        <v>2444</v>
      </c>
      <c r="R28" s="59">
        <f t="shared" si="63"/>
        <v>2069</v>
      </c>
      <c r="S28" s="59">
        <f t="shared" si="63"/>
        <v>3244</v>
      </c>
      <c r="T28" s="59">
        <f t="shared" si="63"/>
        <v>4112</v>
      </c>
      <c r="U28" s="59">
        <f t="shared" si="63"/>
        <v>4000</v>
      </c>
      <c r="V28" s="59">
        <f t="shared" si="63"/>
        <v>3079</v>
      </c>
      <c r="W28" s="59">
        <f t="shared" si="63"/>
        <v>1650</v>
      </c>
      <c r="X28" s="14">
        <f t="shared" si="63"/>
        <v>343</v>
      </c>
      <c r="Y28" s="14">
        <f t="shared" si="63"/>
        <v>871</v>
      </c>
      <c r="Z28" s="14">
        <f t="shared" si="63"/>
        <v>812</v>
      </c>
      <c r="AA28" s="14">
        <f t="shared" si="63"/>
        <v>875</v>
      </c>
      <c r="AB28" s="14">
        <f t="shared" si="63"/>
        <v>1000</v>
      </c>
      <c r="AC28" s="14">
        <f t="shared" si="63"/>
        <v>1500</v>
      </c>
      <c r="AD28" s="14">
        <f t="shared" si="63"/>
        <v>1374</v>
      </c>
      <c r="AE28" s="14">
        <f t="shared" si="63"/>
        <v>1685</v>
      </c>
      <c r="AF28" s="14">
        <f t="shared" si="63"/>
        <v>1700</v>
      </c>
      <c r="AG28" s="14">
        <f t="shared" ref="AG28:AH28" si="64">AG83+AG138</f>
        <v>1700</v>
      </c>
      <c r="AH28" s="14">
        <f t="shared" si="64"/>
        <v>1700</v>
      </c>
      <c r="AI28" s="14">
        <f t="shared" ref="AI28:AJ28" si="65">AI83+AI138</f>
        <v>3000</v>
      </c>
      <c r="AJ28" s="14">
        <f t="shared" si="65"/>
        <v>3000</v>
      </c>
      <c r="AK28" s="14">
        <f t="shared" ref="AK28" si="66">AK83+AK138</f>
        <v>2375</v>
      </c>
      <c r="AL28" s="14">
        <f t="shared" si="63"/>
        <v>1439</v>
      </c>
      <c r="AM28" s="17">
        <f t="shared" si="10"/>
        <v>49433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10740</v>
      </c>
      <c r="L29" s="60">
        <f t="shared" si="67"/>
        <v>43070</v>
      </c>
      <c r="M29" s="60">
        <f t="shared" si="67"/>
        <v>107320</v>
      </c>
      <c r="N29" s="60">
        <f t="shared" si="67"/>
        <v>131080</v>
      </c>
      <c r="O29" s="60">
        <f t="shared" si="67"/>
        <v>143400</v>
      </c>
      <c r="P29" s="60">
        <f t="shared" si="67"/>
        <v>200721</v>
      </c>
      <c r="Q29" s="60">
        <f t="shared" si="67"/>
        <v>282787</v>
      </c>
      <c r="R29" s="60">
        <f t="shared" si="67"/>
        <v>231622</v>
      </c>
      <c r="S29" s="60">
        <f t="shared" si="67"/>
        <v>401584.88</v>
      </c>
      <c r="T29" s="60">
        <f t="shared" si="67"/>
        <v>528923</v>
      </c>
      <c r="U29" s="60">
        <f t="shared" si="67"/>
        <v>553198</v>
      </c>
      <c r="V29" s="60">
        <f t="shared" si="67"/>
        <v>485394.62</v>
      </c>
      <c r="W29" s="60">
        <f t="shared" si="67"/>
        <v>271042.38</v>
      </c>
      <c r="X29" s="15">
        <f t="shared" si="67"/>
        <v>61071</v>
      </c>
      <c r="Y29" s="15">
        <f t="shared" si="67"/>
        <v>169007</v>
      </c>
      <c r="Z29" s="15">
        <f t="shared" si="67"/>
        <v>153178.99</v>
      </c>
      <c r="AA29" s="15">
        <f t="shared" si="67"/>
        <v>232385.9</v>
      </c>
      <c r="AB29" s="15">
        <f t="shared" si="67"/>
        <v>286135.66000000003</v>
      </c>
      <c r="AC29" s="15">
        <f t="shared" si="67"/>
        <v>431483.11</v>
      </c>
      <c r="AD29" s="15">
        <f t="shared" si="67"/>
        <v>440615.78</v>
      </c>
      <c r="AE29" s="15">
        <f t="shared" si="67"/>
        <v>596722.01</v>
      </c>
      <c r="AF29" s="15">
        <f t="shared" si="67"/>
        <v>570137.65000000014</v>
      </c>
      <c r="AG29" s="15">
        <f t="shared" ref="AG29:AH29" si="68">AG84+AG139</f>
        <v>552038.03</v>
      </c>
      <c r="AH29" s="15">
        <f t="shared" si="68"/>
        <v>554701</v>
      </c>
      <c r="AI29" s="15">
        <f t="shared" ref="AI29:AJ29" si="69">AI84+AI139</f>
        <v>959789</v>
      </c>
      <c r="AJ29" s="15">
        <f t="shared" si="69"/>
        <v>954195</v>
      </c>
      <c r="AK29" s="15">
        <f t="shared" ref="AK29" si="70">AK84+AK139</f>
        <v>745228.26</v>
      </c>
      <c r="AL29" s="15">
        <f t="shared" si="67"/>
        <v>450967</v>
      </c>
      <c r="AM29" s="18">
        <f t="shared" si="10"/>
        <v>10548758.270000001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30070</v>
      </c>
      <c r="S30" s="59">
        <f t="shared" si="71"/>
        <v>45196</v>
      </c>
      <c r="T30" s="59">
        <f t="shared" si="71"/>
        <v>48343</v>
      </c>
      <c r="U30" s="59">
        <f t="shared" si="71"/>
        <v>58820</v>
      </c>
      <c r="V30" s="59">
        <f t="shared" si="71"/>
        <v>27554</v>
      </c>
      <c r="W30" s="59">
        <f t="shared" si="71"/>
        <v>22780</v>
      </c>
      <c r="X30" s="14">
        <f t="shared" si="71"/>
        <v>25188</v>
      </c>
      <c r="Y30" s="14">
        <f t="shared" si="71"/>
        <v>7846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265797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3578997</v>
      </c>
      <c r="S31" s="60">
        <f t="shared" si="75"/>
        <v>5259105</v>
      </c>
      <c r="T31" s="60">
        <f t="shared" si="75"/>
        <v>5625690</v>
      </c>
      <c r="U31" s="60">
        <f t="shared" si="75"/>
        <v>8781131</v>
      </c>
      <c r="V31" s="60">
        <f t="shared" si="75"/>
        <v>4599600</v>
      </c>
      <c r="W31" s="60">
        <f t="shared" si="75"/>
        <v>4101958.75</v>
      </c>
      <c r="X31" s="15">
        <f t="shared" si="75"/>
        <v>4539633</v>
      </c>
      <c r="Y31" s="15">
        <f t="shared" si="75"/>
        <v>2704818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39190932.75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37491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37491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15084960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15084960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33148</v>
      </c>
      <c r="Z34" s="14">
        <f t="shared" si="87"/>
        <v>41787</v>
      </c>
      <c r="AA34" s="14">
        <f t="shared" si="87"/>
        <v>48698</v>
      </c>
      <c r="AB34" s="14">
        <f t="shared" si="87"/>
        <v>37948</v>
      </c>
      <c r="AC34" s="14">
        <f t="shared" si="87"/>
        <v>36528</v>
      </c>
      <c r="AD34" s="14">
        <f t="shared" si="87"/>
        <v>25062</v>
      </c>
      <c r="AE34" s="14">
        <f t="shared" si="87"/>
        <v>19842</v>
      </c>
      <c r="AF34" s="14">
        <f t="shared" si="87"/>
        <v>18310</v>
      </c>
      <c r="AG34" s="14">
        <f t="shared" ref="AG34:AH34" si="88">AG89+AG144</f>
        <v>17824</v>
      </c>
      <c r="AH34" s="14">
        <f t="shared" si="88"/>
        <v>20267</v>
      </c>
      <c r="AI34" s="14">
        <f t="shared" ref="AI34:AJ34" si="89">AI89+AI144</f>
        <v>15506</v>
      </c>
      <c r="AJ34" s="14">
        <f t="shared" si="89"/>
        <v>18183</v>
      </c>
      <c r="AK34" s="14">
        <f t="shared" ref="AK34" si="90">AK89+AK144</f>
        <v>19494</v>
      </c>
      <c r="AL34" s="14">
        <f t="shared" si="87"/>
        <v>7159</v>
      </c>
      <c r="AM34" s="17">
        <f t="shared" si="10"/>
        <v>359756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9016617</v>
      </c>
      <c r="Z35" s="15">
        <f t="shared" si="91"/>
        <v>11601496.219999999</v>
      </c>
      <c r="AA35" s="15">
        <f t="shared" si="91"/>
        <v>16303383.390000001</v>
      </c>
      <c r="AB35" s="15">
        <f t="shared" si="91"/>
        <v>13675033.73</v>
      </c>
      <c r="AC35" s="15">
        <f t="shared" si="91"/>
        <v>13725210.469999999</v>
      </c>
      <c r="AD35" s="15">
        <f t="shared" si="91"/>
        <v>10416172.83</v>
      </c>
      <c r="AE35" s="15">
        <f t="shared" si="91"/>
        <v>8430974.3949999996</v>
      </c>
      <c r="AF35" s="15">
        <f t="shared" si="91"/>
        <v>7566194.7999999998</v>
      </c>
      <c r="AG35" s="15">
        <f t="shared" ref="AG35:AH35" si="92">AG90+AG145</f>
        <v>7338340</v>
      </c>
      <c r="AH35" s="15">
        <f t="shared" si="92"/>
        <v>7910709.1600000001</v>
      </c>
      <c r="AI35" s="15">
        <f t="shared" ref="AI35:AJ35" si="93">AI90+AI145</f>
        <v>7161440</v>
      </c>
      <c r="AJ35" s="15">
        <f t="shared" si="93"/>
        <v>8196559</v>
      </c>
      <c r="AK35" s="15">
        <f t="shared" ref="AK35" si="94">AK90+AK145</f>
        <v>9261893.1099999994</v>
      </c>
      <c r="AL35" s="15">
        <f t="shared" si="91"/>
        <v>3387706.42</v>
      </c>
      <c r="AM35" s="18">
        <f t="shared" si="10"/>
        <v>133991730.52499999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50462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50462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20992192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20992192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37438</v>
      </c>
      <c r="AE38" s="14">
        <f t="shared" si="103"/>
        <v>32206</v>
      </c>
      <c r="AF38" s="14">
        <f t="shared" si="103"/>
        <v>24840</v>
      </c>
      <c r="AG38" s="14">
        <f t="shared" ref="AG38:AH38" si="104">AG93+AG148</f>
        <v>39870</v>
      </c>
      <c r="AH38" s="14">
        <f t="shared" si="104"/>
        <v>49900</v>
      </c>
      <c r="AI38" s="14">
        <f t="shared" ref="AI38:AJ38" si="105">AI93+AI148</f>
        <v>25702</v>
      </c>
      <c r="AJ38" s="14">
        <f t="shared" si="105"/>
        <v>32010</v>
      </c>
      <c r="AK38" s="14">
        <f t="shared" ref="AK38" si="106">AK93+AK148</f>
        <v>20893</v>
      </c>
      <c r="AL38" s="14">
        <f t="shared" si="103"/>
        <v>16517</v>
      </c>
      <c r="AM38" s="17">
        <f t="shared" si="10"/>
        <v>279376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17408670</v>
      </c>
      <c r="AE39" s="15">
        <f t="shared" si="107"/>
        <v>15007996</v>
      </c>
      <c r="AF39" s="15">
        <f t="shared" si="107"/>
        <v>11575440</v>
      </c>
      <c r="AG39" s="15">
        <f t="shared" ref="AG39:AH39" si="108">AG94+AG149</f>
        <v>18579420</v>
      </c>
      <c r="AH39" s="15">
        <f t="shared" si="108"/>
        <v>23303202</v>
      </c>
      <c r="AI39" s="15">
        <f t="shared" ref="AI39:AJ39" si="109">AI94+AI149</f>
        <v>12928106</v>
      </c>
      <c r="AJ39" s="15">
        <f t="shared" si="109"/>
        <v>19706878.399999999</v>
      </c>
      <c r="AK39" s="15">
        <f t="shared" ref="AK39" si="110">AK94+AK149</f>
        <v>12880463.5</v>
      </c>
      <c r="AL39" s="15">
        <f t="shared" si="107"/>
        <v>10058853</v>
      </c>
      <c r="AM39" s="18">
        <f t="shared" si="10"/>
        <v>141449028.90000001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528</v>
      </c>
      <c r="S40" s="59">
        <f t="shared" si="111"/>
        <v>10811</v>
      </c>
      <c r="T40" s="59">
        <f t="shared" si="111"/>
        <v>1464</v>
      </c>
      <c r="U40" s="59">
        <f t="shared" si="111"/>
        <v>74756</v>
      </c>
      <c r="V40" s="59">
        <f t="shared" si="111"/>
        <v>67487</v>
      </c>
      <c r="W40" s="59">
        <f t="shared" si="111"/>
        <v>78272</v>
      </c>
      <c r="X40" s="14">
        <f t="shared" si="111"/>
        <v>100194</v>
      </c>
      <c r="Y40" s="14">
        <f t="shared" si="111"/>
        <v>76364</v>
      </c>
      <c r="Z40" s="14">
        <f t="shared" si="111"/>
        <v>59532</v>
      </c>
      <c r="AA40" s="14">
        <f t="shared" si="111"/>
        <v>110523</v>
      </c>
      <c r="AB40" s="14">
        <f t="shared" si="111"/>
        <v>114565</v>
      </c>
      <c r="AC40" s="14">
        <f t="shared" si="111"/>
        <v>134590</v>
      </c>
      <c r="AD40" s="14">
        <f t="shared" si="111"/>
        <v>162707</v>
      </c>
      <c r="AE40" s="14">
        <f t="shared" si="111"/>
        <v>143495</v>
      </c>
      <c r="AF40" s="14">
        <f t="shared" si="111"/>
        <v>107585</v>
      </c>
      <c r="AG40" s="14">
        <f t="shared" ref="AG40:AH40" si="112">AG95+AG150</f>
        <v>102895</v>
      </c>
      <c r="AH40" s="14">
        <f t="shared" si="112"/>
        <v>77539</v>
      </c>
      <c r="AI40" s="14">
        <f t="shared" ref="AI40:AJ40" si="113">AI95+AI150</f>
        <v>80693</v>
      </c>
      <c r="AJ40" s="14">
        <f t="shared" si="113"/>
        <v>32879</v>
      </c>
      <c r="AK40" s="14">
        <f t="shared" ref="AK40" si="114">AK95+AK150</f>
        <v>29422</v>
      </c>
      <c r="AL40" s="14">
        <f t="shared" si="111"/>
        <v>6951</v>
      </c>
      <c r="AM40" s="17">
        <f t="shared" si="10"/>
        <v>1573252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10328</v>
      </c>
      <c r="S41" s="60">
        <f t="shared" si="115"/>
        <v>258023</v>
      </c>
      <c r="T41" s="60">
        <f t="shared" si="115"/>
        <v>34752</v>
      </c>
      <c r="U41" s="60">
        <f t="shared" si="115"/>
        <v>5417222</v>
      </c>
      <c r="V41" s="60">
        <f t="shared" si="115"/>
        <v>4871201</v>
      </c>
      <c r="W41" s="60">
        <f t="shared" si="115"/>
        <v>5499042.6399999997</v>
      </c>
      <c r="X41" s="15">
        <f t="shared" si="115"/>
        <v>6347757</v>
      </c>
      <c r="Y41" s="15">
        <f t="shared" si="115"/>
        <v>5459869</v>
      </c>
      <c r="Z41" s="15">
        <f t="shared" si="115"/>
        <v>4379698.96</v>
      </c>
      <c r="AA41" s="15">
        <f t="shared" si="115"/>
        <v>7782564.6899999995</v>
      </c>
      <c r="AB41" s="15">
        <f t="shared" si="115"/>
        <v>9306089.5479999986</v>
      </c>
      <c r="AC41" s="15">
        <f t="shared" si="115"/>
        <v>12002301.800000001</v>
      </c>
      <c r="AD41" s="15">
        <f t="shared" si="115"/>
        <v>14339181.718</v>
      </c>
      <c r="AE41" s="15">
        <f t="shared" si="115"/>
        <v>13980537.264000002</v>
      </c>
      <c r="AF41" s="15">
        <f t="shared" si="115"/>
        <v>10108991.129999999</v>
      </c>
      <c r="AG41" s="15">
        <f t="shared" ref="AG41:AH41" si="116">AG96+AG151</f>
        <v>11208042.550000001</v>
      </c>
      <c r="AH41" s="15">
        <f t="shared" si="116"/>
        <v>8638171.5800000001</v>
      </c>
      <c r="AI41" s="15">
        <f t="shared" ref="AI41:AJ41" si="117">AI96+AI151</f>
        <v>7895315.0905999988</v>
      </c>
      <c r="AJ41" s="15">
        <f t="shared" si="117"/>
        <v>5688960.881000001</v>
      </c>
      <c r="AK41" s="15">
        <f t="shared" ref="AK41" si="118">AK96+AK151</f>
        <v>5241286.54</v>
      </c>
      <c r="AL41" s="15">
        <f t="shared" si="115"/>
        <v>1703117.1200000003</v>
      </c>
      <c r="AM41" s="18">
        <f t="shared" si="10"/>
        <v>140172453.51159999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3324</v>
      </c>
      <c r="T42" s="59">
        <f t="shared" si="119"/>
        <v>15664</v>
      </c>
      <c r="U42" s="59">
        <f t="shared" si="119"/>
        <v>21398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40386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168406</v>
      </c>
      <c r="T43" s="60">
        <f t="shared" si="123"/>
        <v>919958</v>
      </c>
      <c r="U43" s="60">
        <f t="shared" si="123"/>
        <v>1298258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2386622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8991</v>
      </c>
      <c r="X44" s="14">
        <f t="shared" si="127"/>
        <v>6547</v>
      </c>
      <c r="Y44" s="14">
        <f t="shared" si="127"/>
        <v>7946</v>
      </c>
      <c r="Z44" s="14">
        <f t="shared" si="127"/>
        <v>9768</v>
      </c>
      <c r="AA44" s="14">
        <f t="shared" si="127"/>
        <v>10018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43270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999657.70000000007</v>
      </c>
      <c r="X45" s="15">
        <f t="shared" si="131"/>
        <v>723124</v>
      </c>
      <c r="Y45" s="15">
        <f t="shared" si="131"/>
        <v>898848</v>
      </c>
      <c r="Z45" s="15">
        <f t="shared" si="131"/>
        <v>1094971.46</v>
      </c>
      <c r="AA45" s="15">
        <f t="shared" si="131"/>
        <v>1137660.17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4854261.33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609</v>
      </c>
      <c r="Z46" s="14">
        <f t="shared" si="135"/>
        <v>977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1586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35032.259999999995</v>
      </c>
      <c r="Z47" s="15">
        <f t="shared" si="139"/>
        <v>56960.549999999996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91992.81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>W103+W159</f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5029</v>
      </c>
      <c r="AH48" s="87">
        <f t="shared" si="144"/>
        <v>46988</v>
      </c>
      <c r="AI48" s="87">
        <f t="shared" ref="AI48:AJ48" si="145">AI103+AI159</f>
        <v>60790</v>
      </c>
      <c r="AJ48" s="87">
        <f t="shared" si="145"/>
        <v>32813</v>
      </c>
      <c r="AK48" s="87">
        <f t="shared" ref="AK48" si="146">AK103+AK159</f>
        <v>34686</v>
      </c>
      <c r="AL48" s="87">
        <f t="shared" si="143"/>
        <v>11339</v>
      </c>
      <c r="AM48" s="87">
        <f t="shared" si="10"/>
        <v>191645</v>
      </c>
    </row>
    <row r="49" spans="1:40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>W104+W160</f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898983.99</v>
      </c>
      <c r="AH49" s="88">
        <f t="shared" si="148"/>
        <v>7133370.6585600004</v>
      </c>
      <c r="AI49" s="88">
        <f t="shared" ref="AI49:AJ49" si="149">AI104+AI160</f>
        <v>10097747.9889</v>
      </c>
      <c r="AJ49" s="88">
        <f t="shared" si="149"/>
        <v>7557598.0730000008</v>
      </c>
      <c r="AK49" s="88">
        <f t="shared" ref="AK49" si="150">AK104+AK160</f>
        <v>7241157.8255999992</v>
      </c>
      <c r="AL49" s="88">
        <f t="shared" si="147"/>
        <v>2309839.2969999998</v>
      </c>
      <c r="AM49" s="88">
        <f t="shared" si="10"/>
        <v>35238697.833059996</v>
      </c>
    </row>
    <row r="50" spans="1:40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>W105+W161</f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1247</v>
      </c>
      <c r="AE50" s="87">
        <f t="shared" si="151"/>
        <v>3583</v>
      </c>
      <c r="AF50" s="87">
        <f t="shared" si="151"/>
        <v>3616</v>
      </c>
      <c r="AG50" s="87">
        <f t="shared" ref="AG50:AH50" si="152">AG105+AG161</f>
        <v>5480</v>
      </c>
      <c r="AH50" s="87">
        <f t="shared" si="152"/>
        <v>3015</v>
      </c>
      <c r="AI50" s="87">
        <f t="shared" ref="AI50:AJ50" si="153">AI105+AI161</f>
        <v>1414</v>
      </c>
      <c r="AJ50" s="87">
        <f t="shared" si="153"/>
        <v>2120</v>
      </c>
      <c r="AK50" s="87">
        <f t="shared" ref="AK50" si="154">AK105+AK161</f>
        <v>716</v>
      </c>
      <c r="AL50" s="87">
        <f t="shared" si="151"/>
        <v>64</v>
      </c>
      <c r="AM50" s="87">
        <f t="shared" si="10"/>
        <v>21255</v>
      </c>
    </row>
    <row r="51" spans="1:40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>W106+W162</f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339434.58</v>
      </c>
      <c r="AE51" s="88">
        <f t="shared" si="155"/>
        <v>1009213.42</v>
      </c>
      <c r="AF51" s="88">
        <f t="shared" si="155"/>
        <v>957714.20399999991</v>
      </c>
      <c r="AG51" s="88">
        <f t="shared" ref="AG51:AH51" si="156">AG106+AG162</f>
        <v>1503802.7750000001</v>
      </c>
      <c r="AH51" s="88">
        <f t="shared" si="156"/>
        <v>794523.88</v>
      </c>
      <c r="AI51" s="88">
        <f t="shared" ref="AI51:AJ51" si="157">AI106+AI162</f>
        <v>409719.28660000005</v>
      </c>
      <c r="AJ51" s="88">
        <f t="shared" si="157"/>
        <v>813167.8189999999</v>
      </c>
      <c r="AK51" s="88">
        <f t="shared" ref="AK51" si="158">AK106+AK162</f>
        <v>218569.946</v>
      </c>
      <c r="AL51" s="88">
        <f t="shared" si="155"/>
        <v>21491.01</v>
      </c>
      <c r="AM51" s="88">
        <f t="shared" si="10"/>
        <v>6067636.9206000008</v>
      </c>
    </row>
    <row r="52" spans="1:40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>W107+W162</f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7103</v>
      </c>
      <c r="AC52" s="14">
        <f t="shared" si="159"/>
        <v>3211</v>
      </c>
      <c r="AD52" s="14">
        <f t="shared" si="159"/>
        <v>11407</v>
      </c>
      <c r="AE52" s="17">
        <f t="shared" si="159"/>
        <v>11809</v>
      </c>
      <c r="AF52" s="17">
        <f t="shared" si="159"/>
        <v>11342</v>
      </c>
      <c r="AG52" s="17">
        <f t="shared" ref="AG52:AH52" si="160">AG107+AG162</f>
        <v>11884</v>
      </c>
      <c r="AH52" s="17">
        <f t="shared" si="160"/>
        <v>14093</v>
      </c>
      <c r="AI52" s="17">
        <f t="shared" ref="AI52:AJ52" si="161">AI107+AI162</f>
        <v>16437</v>
      </c>
      <c r="AJ52" s="17">
        <f t="shared" si="161"/>
        <v>16150</v>
      </c>
      <c r="AK52" s="17">
        <f t="shared" ref="AK52" si="162">AK107+AK162</f>
        <v>24554</v>
      </c>
      <c r="AL52" s="17">
        <f t="shared" si="159"/>
        <v>13396</v>
      </c>
      <c r="AM52" s="17">
        <f t="shared" si="10"/>
        <v>141386</v>
      </c>
    </row>
    <row r="53" spans="1:40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>W108+W163</f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1186753.2</v>
      </c>
      <c r="AC53" s="15">
        <f t="shared" si="163"/>
        <v>521677.60000000003</v>
      </c>
      <c r="AD53" s="15">
        <f t="shared" si="163"/>
        <v>1905902.4499999997</v>
      </c>
      <c r="AE53" s="18">
        <f t="shared" si="163"/>
        <v>2039957.08</v>
      </c>
      <c r="AF53" s="18">
        <f t="shared" si="163"/>
        <v>2027620.8199999998</v>
      </c>
      <c r="AG53" s="18">
        <f t="shared" ref="AG53:AH53" si="164">AG108+AG163</f>
        <v>2039997.4</v>
      </c>
      <c r="AH53" s="18">
        <f t="shared" si="164"/>
        <v>2497450</v>
      </c>
      <c r="AI53" s="18">
        <f t="shared" ref="AI53:AJ53" si="165">AI108+AI163</f>
        <v>3052464.1100000003</v>
      </c>
      <c r="AJ53" s="18">
        <f t="shared" si="165"/>
        <v>3127915.9</v>
      </c>
      <c r="AK53" s="18">
        <f t="shared" ref="AK53" si="166">AK108+AK163</f>
        <v>5049956.7</v>
      </c>
      <c r="AL53" s="18">
        <f t="shared" si="163"/>
        <v>2448267.7000000002</v>
      </c>
      <c r="AM53" s="18">
        <f t="shared" si="10"/>
        <v>25897962.959999997</v>
      </c>
    </row>
    <row r="54" spans="1:40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43128</v>
      </c>
      <c r="AI54" s="59">
        <f t="shared" si="167"/>
        <v>50600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93728</v>
      </c>
    </row>
    <row r="55" spans="1:40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915379.94</v>
      </c>
      <c r="AI55" s="60">
        <f t="shared" si="170"/>
        <v>1045298.9097473408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1960678.8497473407</v>
      </c>
    </row>
    <row r="56" spans="1:40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0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0" s="7" customFormat="1" ht="18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L64" si="172">E67+E69+E71+E73+E75+E77+E79+E81+E83+E85+E87+E89+E91+E93+E95+E97+E99+E101+E103+E105+E107+E109</f>
        <v>52575</v>
      </c>
      <c r="F64" s="50">
        <f t="shared" si="172"/>
        <v>61472</v>
      </c>
      <c r="G64" s="50">
        <f t="shared" si="172"/>
        <v>62208</v>
      </c>
      <c r="H64" s="50">
        <f t="shared" si="172"/>
        <v>66985</v>
      </c>
      <c r="I64" s="50">
        <f t="shared" si="172"/>
        <v>68807</v>
      </c>
      <c r="J64" s="50">
        <f t="shared" si="172"/>
        <v>74021</v>
      </c>
      <c r="K64" s="50">
        <f t="shared" si="172"/>
        <v>64943</v>
      </c>
      <c r="L64" s="50">
        <f t="shared" si="172"/>
        <v>65966</v>
      </c>
      <c r="M64" s="50">
        <f t="shared" si="172"/>
        <v>69903</v>
      </c>
      <c r="N64" s="50">
        <f t="shared" si="172"/>
        <v>66339</v>
      </c>
      <c r="O64" s="50">
        <f t="shared" si="172"/>
        <v>67396</v>
      </c>
      <c r="P64" s="50">
        <f t="shared" si="172"/>
        <v>90775</v>
      </c>
      <c r="Q64" s="50">
        <f t="shared" si="172"/>
        <v>89816</v>
      </c>
      <c r="R64" s="50">
        <f t="shared" si="172"/>
        <v>84179</v>
      </c>
      <c r="S64" s="50">
        <f t="shared" si="172"/>
        <v>115558</v>
      </c>
      <c r="T64" s="50">
        <f t="shared" si="172"/>
        <v>117666</v>
      </c>
      <c r="U64" s="50">
        <f t="shared" si="172"/>
        <v>222113</v>
      </c>
      <c r="V64" s="50">
        <f t="shared" si="172"/>
        <v>155186</v>
      </c>
      <c r="W64" s="50">
        <f t="shared" si="172"/>
        <v>218913</v>
      </c>
      <c r="X64" s="50">
        <f t="shared" si="172"/>
        <v>88435</v>
      </c>
      <c r="Y64" s="50">
        <f t="shared" si="172"/>
        <v>115343</v>
      </c>
      <c r="Z64" s="50">
        <f t="shared" si="172"/>
        <v>136490</v>
      </c>
      <c r="AA64" s="50">
        <f t="shared" si="172"/>
        <v>208885</v>
      </c>
      <c r="AB64" s="50">
        <f t="shared" si="172"/>
        <v>176348</v>
      </c>
      <c r="AC64" s="50">
        <f t="shared" si="172"/>
        <v>231488</v>
      </c>
      <c r="AD64" s="50">
        <f t="shared" si="172"/>
        <v>256230</v>
      </c>
      <c r="AE64" s="50">
        <f t="shared" si="172"/>
        <v>242164</v>
      </c>
      <c r="AF64" s="50">
        <f t="shared" si="172"/>
        <v>193481</v>
      </c>
      <c r="AG64" s="50">
        <f t="shared" si="172"/>
        <v>212470</v>
      </c>
      <c r="AH64" s="50">
        <f t="shared" si="172"/>
        <v>281586</v>
      </c>
      <c r="AI64" s="50">
        <f t="shared" si="172"/>
        <v>288741</v>
      </c>
      <c r="AJ64" s="50">
        <f t="shared" si="172"/>
        <v>181618</v>
      </c>
      <c r="AK64" s="50">
        <f t="shared" ref="AK64" si="173">AK67+AK69+AK71+AK73+AK75+AK77+AK79+AK81+AK83+AK85+AK87+AK89+AK91+AK93+AK95+AK97+AK99+AK101+AK103+AK105+AK107+AK109</f>
        <v>173524</v>
      </c>
      <c r="AL64" s="50">
        <f t="shared" si="172"/>
        <v>83500</v>
      </c>
      <c r="AM64" s="31">
        <f>SUM(D64:AL64)</f>
        <v>4736467</v>
      </c>
      <c r="AN64" s="8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L65" si="174">E68+E70+E72+E74+E76+E78+E80+E82+E84+E86+E88+E90+E92+E94+E96+E98+E100+E102+E104+E106+E108+E110</f>
        <v>5932624</v>
      </c>
      <c r="F65" s="51">
        <f t="shared" si="174"/>
        <v>6684853</v>
      </c>
      <c r="G65" s="51">
        <f t="shared" si="174"/>
        <v>6958443</v>
      </c>
      <c r="H65" s="51">
        <f t="shared" si="174"/>
        <v>7468608</v>
      </c>
      <c r="I65" s="51">
        <f t="shared" si="174"/>
        <v>7904750</v>
      </c>
      <c r="J65" s="51">
        <f t="shared" si="174"/>
        <v>8487746</v>
      </c>
      <c r="K65" s="51">
        <f t="shared" si="174"/>
        <v>7958276</v>
      </c>
      <c r="L65" s="51">
        <f t="shared" si="174"/>
        <v>8113332</v>
      </c>
      <c r="M65" s="51">
        <f t="shared" si="174"/>
        <v>8449209</v>
      </c>
      <c r="N65" s="51">
        <f t="shared" si="174"/>
        <v>8170273</v>
      </c>
      <c r="O65" s="51">
        <f t="shared" si="174"/>
        <v>8821970</v>
      </c>
      <c r="P65" s="51">
        <f t="shared" si="174"/>
        <v>11843446</v>
      </c>
      <c r="Q65" s="51">
        <f t="shared" si="174"/>
        <v>14539668</v>
      </c>
      <c r="R65" s="51">
        <f t="shared" si="174"/>
        <v>15221677</v>
      </c>
      <c r="S65" s="51">
        <f t="shared" si="174"/>
        <v>18716122.880000003</v>
      </c>
      <c r="T65" s="51">
        <f t="shared" si="174"/>
        <v>20550951.300000001</v>
      </c>
      <c r="U65" s="51">
        <f t="shared" si="174"/>
        <v>41054373</v>
      </c>
      <c r="V65" s="51">
        <f t="shared" si="174"/>
        <v>33860807.964000002</v>
      </c>
      <c r="W65" s="51">
        <f t="shared" si="174"/>
        <v>61233652.960000008</v>
      </c>
      <c r="X65" s="51">
        <f t="shared" si="174"/>
        <v>24149738.399999999</v>
      </c>
      <c r="Y65" s="51">
        <f t="shared" si="174"/>
        <v>30473834</v>
      </c>
      <c r="Z65" s="51">
        <f t="shared" si="174"/>
        <v>34118548.309099995</v>
      </c>
      <c r="AA65" s="51">
        <f t="shared" si="174"/>
        <v>51502118.149999999</v>
      </c>
      <c r="AB65" s="51">
        <f t="shared" si="174"/>
        <v>40010816.99471692</v>
      </c>
      <c r="AC65" s="51">
        <f t="shared" si="174"/>
        <v>64745704.273421593</v>
      </c>
      <c r="AD65" s="51">
        <f t="shared" si="174"/>
        <v>65988177.745814741</v>
      </c>
      <c r="AE65" s="51">
        <f t="shared" si="174"/>
        <v>72929387.137616873</v>
      </c>
      <c r="AF65" s="51">
        <f t="shared" si="174"/>
        <v>57762342.265023611</v>
      </c>
      <c r="AG65" s="51">
        <f t="shared" si="174"/>
        <v>70962409.064053133</v>
      </c>
      <c r="AH65" s="51">
        <f t="shared" si="174"/>
        <v>80173197.386887461</v>
      </c>
      <c r="AI65" s="51">
        <f t="shared" si="174"/>
        <v>85190576.23286131</v>
      </c>
      <c r="AJ65" s="51">
        <f t="shared" si="174"/>
        <v>113863163.2563</v>
      </c>
      <c r="AK65" s="51">
        <f t="shared" ref="AK65" si="175">AK68+AK70+AK72+AK74+AK76+AK78+AK80+AK82+AK84+AK86+AK88+AK90+AK92+AK94+AK96+AK98+AK100+AK102+AK104+AK106+AK108+AK110</f>
        <v>109471115.0434</v>
      </c>
      <c r="AL65" s="51">
        <f t="shared" si="174"/>
        <v>69136182.582999989</v>
      </c>
      <c r="AM65" s="33">
        <f>SUM(D65:AL65)</f>
        <v>1278372793.9461956</v>
      </c>
      <c r="AN65" s="8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7">
        <f t="shared" ref="AM67:AM110" si="176">SUM(D67:AL67)</f>
        <v>191707</v>
      </c>
      <c r="AO67" s="61"/>
    </row>
    <row r="68" spans="1:41" ht="12.75" customHeight="1" x14ac:dyDescent="0.2">
      <c r="A68" s="144"/>
      <c r="B68" s="132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8">
        <f t="shared" si="176"/>
        <v>31447763.259999998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7">
        <f t="shared" si="176"/>
        <v>136849</v>
      </c>
      <c r="AO69" s="61"/>
    </row>
    <row r="70" spans="1:41" ht="12.75" customHeight="1" x14ac:dyDescent="0.2">
      <c r="A70" s="144"/>
      <c r="B70" s="132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8">
        <f t="shared" si="176"/>
        <v>16648354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7">
        <f t="shared" si="176"/>
        <v>89584</v>
      </c>
      <c r="AO71" s="61"/>
    </row>
    <row r="72" spans="1:41" ht="12.75" customHeight="1" x14ac:dyDescent="0.2">
      <c r="A72" s="144"/>
      <c r="B72" s="132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8">
        <f t="shared" si="176"/>
        <v>12082705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7">
        <f t="shared" si="176"/>
        <v>365070</v>
      </c>
      <c r="AO73" s="61"/>
    </row>
    <row r="74" spans="1:41" ht="12.75" customHeight="1" x14ac:dyDescent="0.2">
      <c r="A74" s="144"/>
      <c r="B74" s="132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8">
        <f t="shared" si="176"/>
        <v>151955441.1031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26574</v>
      </c>
      <c r="AM75" s="17">
        <f t="shared" si="176"/>
        <v>371586</v>
      </c>
      <c r="AO75" s="61"/>
    </row>
    <row r="76" spans="1:41" ht="12.75" customHeight="1" x14ac:dyDescent="0.2">
      <c r="A76" s="144"/>
      <c r="B76" s="132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63224589.421799995</v>
      </c>
      <c r="AL76" s="15">
        <f>AP!AL76+TA!AL76+AN!AL76+AT!AL76+CO!AL76+VA!AL76+OH!AL76+MA!AL76+ÑU!AL76+BI!AL76+AR!AL76+LR!AL76+LL!AL76+AY!AL76+MG!AL76+RM!AL76</f>
        <v>48322021.417999998</v>
      </c>
      <c r="AM76" s="18">
        <f t="shared" si="176"/>
        <v>415204767.61718827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61</v>
      </c>
      <c r="AM77" s="17">
        <f t="shared" ref="AM77:AM80" si="177">SUM(D77:AL77)</f>
        <v>25945</v>
      </c>
      <c r="AO77" s="61"/>
    </row>
    <row r="78" spans="1:41" ht="12.75" customHeight="1" x14ac:dyDescent="0.2">
      <c r="A78" s="144"/>
      <c r="B78" s="142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433919.61799999996</v>
      </c>
      <c r="AM78" s="18">
        <f t="shared" si="177"/>
        <v>32663853.433900006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7">
        <f t="shared" si="177"/>
        <v>329984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8">
        <f t="shared" si="177"/>
        <v>40812880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7">
        <f t="shared" si="176"/>
        <v>239562</v>
      </c>
      <c r="AO81" s="61"/>
    </row>
    <row r="82" spans="1:41" ht="12.75" customHeight="1" x14ac:dyDescent="0.2">
      <c r="A82" s="145"/>
      <c r="B82" s="132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8">
        <f t="shared" si="176"/>
        <v>21008841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1439</v>
      </c>
      <c r="AM83" s="17">
        <f t="shared" si="176"/>
        <v>49433</v>
      </c>
      <c r="AO83" s="61"/>
    </row>
    <row r="84" spans="1:41" ht="12.75" customHeight="1" x14ac:dyDescent="0.2">
      <c r="A84" s="145"/>
      <c r="B84" s="132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450967</v>
      </c>
      <c r="AM84" s="18">
        <f t="shared" si="176"/>
        <v>10548758.270000001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7">
        <f t="shared" si="176"/>
        <v>253849</v>
      </c>
      <c r="AO85" s="61"/>
    </row>
    <row r="86" spans="1:41" ht="12.75" customHeight="1" x14ac:dyDescent="0.2">
      <c r="A86" s="145"/>
      <c r="B86" s="132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8">
        <f t="shared" si="176"/>
        <v>35768059.75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7">
        <f t="shared" si="176"/>
        <v>37491</v>
      </c>
      <c r="AO87" s="61"/>
    </row>
    <row r="88" spans="1:41" ht="12.75" customHeight="1" x14ac:dyDescent="0.2">
      <c r="A88" s="145"/>
      <c r="B88" s="132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8">
        <f t="shared" si="176"/>
        <v>15084960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7159</v>
      </c>
      <c r="AM89" s="17">
        <f t="shared" si="176"/>
        <v>353488</v>
      </c>
      <c r="AO89" s="61"/>
    </row>
    <row r="90" spans="1:41" ht="21" customHeight="1" x14ac:dyDescent="0.2">
      <c r="A90" s="145"/>
      <c r="B90" s="132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3387706.42</v>
      </c>
      <c r="AM90" s="18">
        <f t="shared" si="176"/>
        <v>128951465.52499999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7">
        <f t="shared" si="176"/>
        <v>50462</v>
      </c>
      <c r="AO91" s="61"/>
    </row>
    <row r="92" spans="1:41" ht="12.75" customHeight="1" x14ac:dyDescent="0.2">
      <c r="A92" s="145"/>
      <c r="B92" s="132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8">
        <f t="shared" si="176"/>
        <v>20992192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16517</v>
      </c>
      <c r="AM93" s="17">
        <f t="shared" si="176"/>
        <v>279376</v>
      </c>
      <c r="AO93" s="61"/>
    </row>
    <row r="94" spans="1:41" ht="18.75" customHeight="1" x14ac:dyDescent="0.2">
      <c r="A94" s="145"/>
      <c r="B94" s="132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10058853</v>
      </c>
      <c r="AM94" s="18">
        <f t="shared" si="176"/>
        <v>141449028.90000001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6951</v>
      </c>
      <c r="AM95" s="17">
        <f t="shared" si="176"/>
        <v>1428825</v>
      </c>
      <c r="AO95" s="61"/>
    </row>
    <row r="96" spans="1:41" ht="12.75" customHeight="1" x14ac:dyDescent="0.2">
      <c r="A96" s="147"/>
      <c r="B96" s="132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1703117.1200000003</v>
      </c>
      <c r="AM96" s="18">
        <f t="shared" si="176"/>
        <v>127255871.3836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7">
        <f t="shared" si="176"/>
        <v>40386</v>
      </c>
      <c r="AO97" s="61"/>
    </row>
    <row r="98" spans="1:41" ht="21" customHeight="1" x14ac:dyDescent="0.2">
      <c r="A98" s="147"/>
      <c r="B98" s="132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8">
        <f t="shared" si="176"/>
        <v>2386622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7">
        <f t="shared" si="176"/>
        <v>43270</v>
      </c>
      <c r="AO99" s="61"/>
    </row>
    <row r="100" spans="1:41" ht="12.75" customHeight="1" x14ac:dyDescent="0.2">
      <c r="A100" s="147"/>
      <c r="B100" s="132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8">
        <f t="shared" si="176"/>
        <v>4854261.33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7">
        <f t="shared" si="176"/>
        <v>1586</v>
      </c>
      <c r="AO101" s="61"/>
    </row>
    <row r="102" spans="1:41" ht="12.75" customHeight="1" x14ac:dyDescent="0.2">
      <c r="A102" s="147"/>
      <c r="B102" s="132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8">
        <f t="shared" si="176"/>
        <v>91992.81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11339</v>
      </c>
      <c r="AM103" s="87">
        <f t="shared" si="176"/>
        <v>191645</v>
      </c>
      <c r="AO103" s="61"/>
    </row>
    <row r="104" spans="1:41" ht="12.75" customHeight="1" x14ac:dyDescent="0.2">
      <c r="A104" s="147"/>
      <c r="B104" s="132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2309839.2969999998</v>
      </c>
      <c r="AM104" s="88">
        <f t="shared" si="176"/>
        <v>35238697.833059996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64</v>
      </c>
      <c r="AM105" s="87">
        <f t="shared" si="176"/>
        <v>21255</v>
      </c>
      <c r="AO105" s="61"/>
    </row>
    <row r="106" spans="1:41" ht="12.75" customHeight="1" x14ac:dyDescent="0.2">
      <c r="A106" s="148"/>
      <c r="B106" s="132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21491.01</v>
      </c>
      <c r="AM106" s="88">
        <f t="shared" si="176"/>
        <v>6067636.9206000008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24554</v>
      </c>
      <c r="AL107" s="14">
        <f>AP!AL107+TA!AL107+AN!AL107+AT!AL107+CO!AL107+VA!AL107+OH!AL107+MA!AL107+ÑU!AL107+BI!AL107+AR!AL107+LR!AL107+LL!AL107+AY!AL107+MG!AL107+RM!AL107</f>
        <v>13396</v>
      </c>
      <c r="AM107" s="17">
        <f t="shared" si="176"/>
        <v>141386</v>
      </c>
      <c r="AO107" s="61"/>
    </row>
    <row r="108" spans="1:41" ht="12.75" customHeight="1" x14ac:dyDescent="0.2">
      <c r="A108" s="145"/>
      <c r="B108" s="155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5049956.7</v>
      </c>
      <c r="AL108" s="15">
        <f>AP!AL108+TA!AL108+AN!AL108+AT!AL108+CO!AL108+VA!AL108+OH!AL108+MA!AL108+ÑU!AL108+BI!AL108+AR!AL108+LR!AL108+LL!AL108+AY!AL108+MG!AL108+RM!AL108</f>
        <v>2448267.7000000002</v>
      </c>
      <c r="AM108" s="18">
        <f t="shared" si="176"/>
        <v>25897962.959999997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7">
        <f t="shared" si="176"/>
        <v>93728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8">
        <f t="shared" si="176"/>
        <v>1960678.8497473407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</row>
    <row r="119" spans="1:4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124081</v>
      </c>
      <c r="Y119" s="50">
        <f t="shared" si="178"/>
        <v>88886</v>
      </c>
      <c r="Z119" s="50">
        <f t="shared" si="178"/>
        <v>27073</v>
      </c>
      <c r="AA119" s="50">
        <f t="shared" si="178"/>
        <v>0</v>
      </c>
      <c r="AB119" s="50">
        <f t="shared" si="178"/>
        <v>8706</v>
      </c>
      <c r="AC119" s="50">
        <f t="shared" si="178"/>
        <v>22206</v>
      </c>
      <c r="AD119" s="50">
        <f t="shared" si="178"/>
        <v>7624</v>
      </c>
      <c r="AE119" s="50">
        <f t="shared" si="178"/>
        <v>4274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282850</v>
      </c>
    </row>
    <row r="120" spans="1:4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28478425</v>
      </c>
      <c r="Y120" s="51">
        <f t="shared" si="180"/>
        <v>31248112</v>
      </c>
      <c r="Z120" s="51">
        <f t="shared" si="180"/>
        <v>12602767.960000001</v>
      </c>
      <c r="AA120" s="51">
        <f t="shared" si="180"/>
        <v>0</v>
      </c>
      <c r="AB120" s="51">
        <f t="shared" si="180"/>
        <v>3359867.588</v>
      </c>
      <c r="AC120" s="51">
        <f t="shared" si="180"/>
        <v>8676638.3299999982</v>
      </c>
      <c r="AD120" s="51">
        <f t="shared" si="180"/>
        <v>3541903.9472581157</v>
      </c>
      <c r="AE120" s="51">
        <f t="shared" si="180"/>
        <v>2486213.23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90393928.055258125</v>
      </c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7">
        <f t="shared" si="182"/>
        <v>108800</v>
      </c>
      <c r="AO128" s="61"/>
    </row>
    <row r="129" spans="1:41" ht="12.75" customHeight="1" x14ac:dyDescent="0.2">
      <c r="A129" s="144"/>
      <c r="B129" s="132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8">
        <f t="shared" si="182"/>
        <v>58217917.57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7">
        <f t="shared" si="182"/>
        <v>11407</v>
      </c>
      <c r="AO130" s="61"/>
    </row>
    <row r="131" spans="1:41" ht="12.75" customHeight="1" x14ac:dyDescent="0.2">
      <c r="A131" s="144"/>
      <c r="B131" s="132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8">
        <f t="shared" si="182"/>
        <v>10796290.357258115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7">
        <f>AP!AM132+TA!AM132+AN!AM132+AT!AM132+CO!AM132+VA!AM132+OH!AM132+MA!AM132+BI!AM132+AR!AM132+LR!AM132+LL!AM132+AY!AM132+MG!AM132+RM!AM132</f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8">
        <f>AP!AM133+TA!AM133+AN!AM133+AT!AM133+CO!AM133+VA!AM133+OH!AM133+MA!AM133+BI!AM133+AR!AM133+LR!AM133+LL!AM133+AY!AM133+MG!AM133+RM!AM133</f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7">
        <f>AP!AM134+TA!AM134+AN!AM134+AT!AM134+CO!AM134+VA!AM134+OH!AM134+MA!AM134+BI!AM134+AR!AM134+LR!AM134+LL!AM134+AY!AM134+MG!AM134+RM!AM134</f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8">
        <f>AP!AM135+TA!AM135+AN!AM135+AT!AM135+CO!AM135+VA!AM135+OH!AM135+MA!AM135+BI!AM135+AR!AM135+LR!AM135+LL!AM135+AY!AM135+MG!AM135+RM!AM135</f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7">
        <f t="shared" si="182"/>
        <v>11948</v>
      </c>
      <c r="AO140" s="61"/>
    </row>
    <row r="141" spans="1:41" ht="12.75" customHeight="1" x14ac:dyDescent="0.2">
      <c r="A141" s="145"/>
      <c r="B141" s="132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8">
        <f t="shared" si="182"/>
        <v>3422873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7">
        <f t="shared" si="182"/>
        <v>6268</v>
      </c>
      <c r="AO144" s="61"/>
    </row>
    <row r="145" spans="1:41" ht="18.75" customHeight="1" x14ac:dyDescent="0.2">
      <c r="A145" s="145"/>
      <c r="B145" s="132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8">
        <f t="shared" si="182"/>
        <v>5040265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7">
        <f t="shared" si="182"/>
        <v>144427</v>
      </c>
      <c r="AO150" s="61"/>
    </row>
    <row r="151" spans="1:41" ht="12.75" customHeight="1" x14ac:dyDescent="0.2">
      <c r="A151" s="147"/>
      <c r="B151" s="132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8">
        <f t="shared" si="182"/>
        <v>12916582.127999999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customSheetViews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1"/>
      <headerFooter alignWithMargins="0"/>
    </customSheetView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2"/>
      <headerFooter alignWithMargins="0"/>
    </customSheetView>
  </customSheetViews>
  <mergeCells count="87">
    <mergeCell ref="A107:A110"/>
    <mergeCell ref="B109:B110"/>
    <mergeCell ref="A162:A165"/>
    <mergeCell ref="B164:B165"/>
    <mergeCell ref="AM7:AM8"/>
    <mergeCell ref="A62:C63"/>
    <mergeCell ref="AM62:AM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B12:B13"/>
    <mergeCell ref="B99:B10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B50:B51"/>
    <mergeCell ref="B150:B151"/>
    <mergeCell ref="B158:B159"/>
    <mergeCell ref="AM117:AM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D117:AL117"/>
    <mergeCell ref="A67:A78"/>
    <mergeCell ref="A79:A94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A40:A51"/>
    <mergeCell ref="A24:A39"/>
    <mergeCell ref="A12:A23"/>
    <mergeCell ref="D7:AL7"/>
    <mergeCell ref="D62:AL62"/>
    <mergeCell ref="A7:C8"/>
    <mergeCell ref="B32:B33"/>
    <mergeCell ref="B16:B17"/>
    <mergeCell ref="B20:B21"/>
    <mergeCell ref="B18:B19"/>
    <mergeCell ref="B38:B39"/>
    <mergeCell ref="A52:A55"/>
    <mergeCell ref="B54:B55"/>
    <mergeCell ref="B22:B23"/>
    <mergeCell ref="B40:B41"/>
    <mergeCell ref="B42:B43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</sheetPr>
  <dimension ref="A1:AO131"/>
  <sheetViews>
    <sheetView zoomScale="85" zoomScaleNormal="85" workbookViewId="0">
      <pane xSplit="2" ySplit="11" topLeftCell="AK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8" width="16.7109375" style="7" customWidth="1"/>
    <col min="39" max="64" width="13.7109375" style="7" customWidth="1"/>
    <col min="65" max="16384" width="11.42578125" style="7"/>
  </cols>
  <sheetData>
    <row r="1" spans="1:40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K1" s="27" t="str">
        <f>'Ingreso de Datos 2024'!A1</f>
        <v>SUBSIDIOS OTORGADOS PROGRAMA REGULAR Y RECONSTRUCCIÓN</v>
      </c>
    </row>
    <row r="2" spans="1:40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K2" s="27" t="s">
        <v>66</v>
      </c>
    </row>
    <row r="3" spans="1:40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7" t="s">
        <v>43</v>
      </c>
    </row>
    <row r="4" spans="1:40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K4" s="26" t="str">
        <f>'Ingreso de Datos 2024'!A6</f>
        <v>PERIODO: 1990 - OCTUBRE 2024</v>
      </c>
    </row>
    <row r="5" spans="1:40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0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0" ht="12.75" customHeight="1" x14ac:dyDescent="0.2">
      <c r="A7" s="149" t="s">
        <v>38</v>
      </c>
      <c r="B7" s="150"/>
      <c r="C7" s="158" t="s">
        <v>4</v>
      </c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6" t="s">
        <v>5</v>
      </c>
    </row>
    <row r="8" spans="1:40" ht="12.75" customHeight="1" thickBot="1" x14ac:dyDescent="0.25">
      <c r="A8" s="152"/>
      <c r="B8" s="154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2">
        <v>2024</v>
      </c>
      <c r="AL8" s="157"/>
    </row>
    <row r="9" spans="1:40" s="9" customFormat="1" ht="12.75" customHeight="1" x14ac:dyDescent="0.2">
      <c r="A9" s="159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K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173524</v>
      </c>
      <c r="AK9" s="50">
        <f t="shared" si="0"/>
        <v>83500</v>
      </c>
      <c r="AL9" s="31">
        <f>SUM(C9:AK9)</f>
        <v>5019317</v>
      </c>
      <c r="AN9" s="8"/>
    </row>
    <row r="10" spans="1:40" s="9" customFormat="1" ht="12.75" customHeight="1" thickBot="1" x14ac:dyDescent="0.25">
      <c r="A10" s="160"/>
      <c r="B10" s="57" t="s">
        <v>3</v>
      </c>
      <c r="C10" s="51">
        <f>C13+C15+C17+C19+C21+C23+C27+C29+C31+C33+C35+C37+C39+C41+C43+C25</f>
        <v>5924700</v>
      </c>
      <c r="D10" s="51">
        <f t="shared" ref="D10:AK10" si="2">D13+D15+D17+D19+D21+D23+D27+D29+D31+D33+D35+D37+D39+D41+D43+D25</f>
        <v>5932624</v>
      </c>
      <c r="E10" s="51">
        <f t="shared" si="2"/>
        <v>6684853</v>
      </c>
      <c r="F10" s="51">
        <f t="shared" si="2"/>
        <v>6958443</v>
      </c>
      <c r="G10" s="51">
        <f t="shared" si="2"/>
        <v>7468608</v>
      </c>
      <c r="H10" s="51">
        <f t="shared" si="2"/>
        <v>7904750</v>
      </c>
      <c r="I10" s="51">
        <f t="shared" si="2"/>
        <v>8487746</v>
      </c>
      <c r="J10" s="51">
        <f t="shared" si="2"/>
        <v>7958276</v>
      </c>
      <c r="K10" s="51">
        <f t="shared" si="2"/>
        <v>8113332</v>
      </c>
      <c r="L10" s="51">
        <f t="shared" si="2"/>
        <v>8449209</v>
      </c>
      <c r="M10" s="51">
        <f t="shared" si="2"/>
        <v>8170273</v>
      </c>
      <c r="N10" s="51">
        <f t="shared" si="2"/>
        <v>8821970</v>
      </c>
      <c r="O10" s="51">
        <f t="shared" si="2"/>
        <v>11843446</v>
      </c>
      <c r="P10" s="51">
        <f t="shared" si="2"/>
        <v>14539668</v>
      </c>
      <c r="Q10" s="51">
        <f t="shared" si="2"/>
        <v>15221677</v>
      </c>
      <c r="R10" s="51">
        <f t="shared" si="2"/>
        <v>18716122.879999999</v>
      </c>
      <c r="S10" s="51">
        <f t="shared" si="2"/>
        <v>20550951.300000001</v>
      </c>
      <c r="T10" s="51">
        <f t="shared" si="2"/>
        <v>41054373</v>
      </c>
      <c r="U10" s="51">
        <f t="shared" si="2"/>
        <v>33860807.964000002</v>
      </c>
      <c r="V10" s="51">
        <f t="shared" si="2"/>
        <v>61233652.960000001</v>
      </c>
      <c r="W10" s="51">
        <f t="shared" si="2"/>
        <v>52628163.399999999</v>
      </c>
      <c r="X10" s="51">
        <f t="shared" si="2"/>
        <v>61721946</v>
      </c>
      <c r="Y10" s="51">
        <f t="shared" si="2"/>
        <v>46721316.269099995</v>
      </c>
      <c r="Z10" s="51">
        <f t="shared" si="2"/>
        <v>51502118.150000006</v>
      </c>
      <c r="AA10" s="51">
        <f t="shared" si="2"/>
        <v>43370684.582716919</v>
      </c>
      <c r="AB10" s="51">
        <f t="shared" si="2"/>
        <v>73422342.603421584</v>
      </c>
      <c r="AC10" s="51">
        <f t="shared" si="2"/>
        <v>69530081.693072855</v>
      </c>
      <c r="AD10" s="51">
        <f t="shared" si="2"/>
        <v>75415600.367616847</v>
      </c>
      <c r="AE10" s="51">
        <f t="shared" si="2"/>
        <v>57762342.265023626</v>
      </c>
      <c r="AF10" s="51">
        <f t="shared" ref="AF10:AJ10" si="3">AF13+AF15+AF17+AF19+AF21+AF23+AF27+AF29+AF31+AF33+AF35+AF37+AF39+AF41+AF43+AF25</f>
        <v>70962409.064053103</v>
      </c>
      <c r="AG10" s="51">
        <f t="shared" si="3"/>
        <v>80173197.386887461</v>
      </c>
      <c r="AH10" s="51">
        <f t="shared" si="3"/>
        <v>85190576.23286131</v>
      </c>
      <c r="AI10" s="51">
        <f t="shared" si="3"/>
        <v>113863163.2563</v>
      </c>
      <c r="AJ10" s="51">
        <f t="shared" si="3"/>
        <v>109471115.0434</v>
      </c>
      <c r="AK10" s="51">
        <f t="shared" si="2"/>
        <v>69136182.583000004</v>
      </c>
      <c r="AL10" s="33">
        <f>SUM(C10:AK10)</f>
        <v>1368766722.0014536</v>
      </c>
      <c r="AN10" s="8"/>
    </row>
    <row r="11" spans="1:40" s="9" customFormat="1" ht="12.75" customHeight="1" x14ac:dyDescent="0.2">
      <c r="A11" s="84"/>
      <c r="AN11" s="8"/>
    </row>
    <row r="12" spans="1:40" s="9" customFormat="1" ht="12.75" customHeight="1" x14ac:dyDescent="0.2">
      <c r="A12" s="161" t="s">
        <v>8</v>
      </c>
      <c r="B12" s="81" t="s">
        <v>0</v>
      </c>
      <c r="C12" s="107">
        <f t="shared" ref="C12:AD12" si="4">C55+C98</f>
        <v>0</v>
      </c>
      <c r="D12" s="107">
        <f t="shared" si="4"/>
        <v>0</v>
      </c>
      <c r="E12" s="107">
        <f t="shared" si="4"/>
        <v>0</v>
      </c>
      <c r="F12" s="107">
        <f t="shared" si="4"/>
        <v>0</v>
      </c>
      <c r="G12" s="107">
        <f t="shared" si="4"/>
        <v>0</v>
      </c>
      <c r="H12" s="107">
        <f t="shared" si="4"/>
        <v>0</v>
      </c>
      <c r="I12" s="107">
        <f t="shared" si="4"/>
        <v>0</v>
      </c>
      <c r="J12" s="107">
        <f t="shared" si="4"/>
        <v>0</v>
      </c>
      <c r="K12" s="107">
        <f t="shared" si="4"/>
        <v>0</v>
      </c>
      <c r="L12" s="107">
        <f t="shared" si="4"/>
        <v>0</v>
      </c>
      <c r="M12" s="107">
        <f t="shared" si="4"/>
        <v>0</v>
      </c>
      <c r="N12" s="107">
        <f t="shared" si="4"/>
        <v>0</v>
      </c>
      <c r="O12" s="107">
        <f t="shared" si="4"/>
        <v>0</v>
      </c>
      <c r="P12" s="107">
        <f t="shared" si="4"/>
        <v>0</v>
      </c>
      <c r="Q12" s="107">
        <f t="shared" si="4"/>
        <v>0</v>
      </c>
      <c r="R12" s="107">
        <f t="shared" si="4"/>
        <v>0</v>
      </c>
      <c r="S12" s="107">
        <f t="shared" si="4"/>
        <v>0</v>
      </c>
      <c r="T12" s="107">
        <f t="shared" si="4"/>
        <v>0</v>
      </c>
      <c r="U12" s="107">
        <f t="shared" si="4"/>
        <v>1604</v>
      </c>
      <c r="V12" s="107">
        <f t="shared" si="4"/>
        <v>2015</v>
      </c>
      <c r="W12" s="107">
        <f t="shared" si="4"/>
        <v>1698</v>
      </c>
      <c r="X12" s="107">
        <f t="shared" si="4"/>
        <v>1792</v>
      </c>
      <c r="Y12" s="107">
        <f t="shared" si="4"/>
        <v>1393</v>
      </c>
      <c r="Z12" s="107">
        <f t="shared" si="4"/>
        <v>1948</v>
      </c>
      <c r="AA12" s="107">
        <f t="shared" si="4"/>
        <v>2967</v>
      </c>
      <c r="AB12" s="107">
        <f t="shared" si="4"/>
        <v>2966</v>
      </c>
      <c r="AC12" s="107">
        <f t="shared" si="4"/>
        <v>2833</v>
      </c>
      <c r="AD12" s="107">
        <f t="shared" si="4"/>
        <v>3468</v>
      </c>
      <c r="AE12" s="107">
        <f t="shared" ref="AE12:AK29" si="5">AE55+AE98</f>
        <v>2724</v>
      </c>
      <c r="AF12" s="107">
        <f t="shared" ref="AF12:AJ12" si="6">AF55+AF98</f>
        <v>3149</v>
      </c>
      <c r="AG12" s="107">
        <f t="shared" si="6"/>
        <v>4248</v>
      </c>
      <c r="AH12" s="107">
        <f t="shared" si="6"/>
        <v>3553</v>
      </c>
      <c r="AI12" s="107">
        <f t="shared" si="6"/>
        <v>2680</v>
      </c>
      <c r="AJ12" s="107">
        <f t="shared" si="6"/>
        <v>2424</v>
      </c>
      <c r="AK12" s="107">
        <f t="shared" si="5"/>
        <v>2714</v>
      </c>
      <c r="AL12" s="108">
        <f t="shared" ref="AL12:AL43" si="7">SUM(C12:AK12)</f>
        <v>44176</v>
      </c>
      <c r="AN12" s="8"/>
    </row>
    <row r="13" spans="1:40" s="9" customFormat="1" ht="12.75" customHeight="1" x14ac:dyDescent="0.2">
      <c r="A13" s="162"/>
      <c r="B13" s="82" t="s">
        <v>3</v>
      </c>
      <c r="C13" s="109">
        <f t="shared" ref="C13:AD13" si="8">C56+C99</f>
        <v>0</v>
      </c>
      <c r="D13" s="109">
        <f t="shared" si="8"/>
        <v>0</v>
      </c>
      <c r="E13" s="109">
        <f t="shared" si="8"/>
        <v>0</v>
      </c>
      <c r="F13" s="109">
        <f t="shared" si="8"/>
        <v>0</v>
      </c>
      <c r="G13" s="109">
        <f t="shared" si="8"/>
        <v>0</v>
      </c>
      <c r="H13" s="109">
        <f t="shared" si="8"/>
        <v>0</v>
      </c>
      <c r="I13" s="109">
        <f t="shared" si="8"/>
        <v>0</v>
      </c>
      <c r="J13" s="109">
        <f t="shared" si="8"/>
        <v>0</v>
      </c>
      <c r="K13" s="109">
        <f t="shared" si="8"/>
        <v>0</v>
      </c>
      <c r="L13" s="109">
        <f t="shared" si="8"/>
        <v>0</v>
      </c>
      <c r="M13" s="109">
        <f t="shared" si="8"/>
        <v>0</v>
      </c>
      <c r="N13" s="109">
        <f t="shared" si="8"/>
        <v>0</v>
      </c>
      <c r="O13" s="109">
        <f t="shared" si="8"/>
        <v>0</v>
      </c>
      <c r="P13" s="109">
        <f t="shared" si="8"/>
        <v>0</v>
      </c>
      <c r="Q13" s="109">
        <f t="shared" si="8"/>
        <v>0</v>
      </c>
      <c r="R13" s="109">
        <f t="shared" si="8"/>
        <v>0</v>
      </c>
      <c r="S13" s="109">
        <f t="shared" si="8"/>
        <v>0</v>
      </c>
      <c r="T13" s="109">
        <f t="shared" si="8"/>
        <v>0</v>
      </c>
      <c r="U13" s="109">
        <f t="shared" si="8"/>
        <v>587366.5</v>
      </c>
      <c r="V13" s="109">
        <f t="shared" si="8"/>
        <v>620098.34</v>
      </c>
      <c r="W13" s="109">
        <f t="shared" si="8"/>
        <v>857454.3</v>
      </c>
      <c r="X13" s="109">
        <f t="shared" si="8"/>
        <v>501289</v>
      </c>
      <c r="Y13" s="109">
        <f t="shared" si="8"/>
        <v>444361.26909999998</v>
      </c>
      <c r="Z13" s="109">
        <f t="shared" si="8"/>
        <v>404006.76</v>
      </c>
      <c r="AA13" s="109">
        <f t="shared" si="8"/>
        <v>1319806.5839999998</v>
      </c>
      <c r="AB13" s="109">
        <f t="shared" si="8"/>
        <v>1138498.9226000002</v>
      </c>
      <c r="AC13" s="109">
        <f t="shared" si="8"/>
        <v>1608257.4450000003</v>
      </c>
      <c r="AD13" s="109">
        <f t="shared" si="8"/>
        <v>1936804.8900000001</v>
      </c>
      <c r="AE13" s="109">
        <f t="shared" si="5"/>
        <v>1542697.0526000003</v>
      </c>
      <c r="AF13" s="109">
        <f t="shared" ref="AF13:AJ13" si="9">AF56+AF99</f>
        <v>2242187.855</v>
      </c>
      <c r="AG13" s="109">
        <f t="shared" si="9"/>
        <v>2137546.446</v>
      </c>
      <c r="AH13" s="109">
        <f t="shared" si="9"/>
        <v>2070881.9417473408</v>
      </c>
      <c r="AI13" s="109">
        <f t="shared" si="9"/>
        <v>2778595.8620000002</v>
      </c>
      <c r="AJ13" s="109">
        <f t="shared" si="9"/>
        <v>3766901.7499999995</v>
      </c>
      <c r="AK13" s="109">
        <f t="shared" si="5"/>
        <v>2754828.2100000004</v>
      </c>
      <c r="AL13" s="110">
        <f t="shared" si="7"/>
        <v>26711583.128047343</v>
      </c>
      <c r="AN13" s="8"/>
    </row>
    <row r="14" spans="1:40" s="9" customFormat="1" ht="12.75" customHeight="1" x14ac:dyDescent="0.2">
      <c r="A14" s="161" t="s">
        <v>9</v>
      </c>
      <c r="B14" s="81" t="s">
        <v>0</v>
      </c>
      <c r="C14" s="107">
        <f t="shared" ref="C14:AD14" si="10">C57+C100</f>
        <v>1364</v>
      </c>
      <c r="D14" s="107">
        <f t="shared" si="10"/>
        <v>1135</v>
      </c>
      <c r="E14" s="107">
        <f t="shared" si="10"/>
        <v>1499</v>
      </c>
      <c r="F14" s="107">
        <f t="shared" si="10"/>
        <v>1420</v>
      </c>
      <c r="G14" s="107">
        <f t="shared" si="10"/>
        <v>1667</v>
      </c>
      <c r="H14" s="107">
        <f t="shared" si="10"/>
        <v>1810</v>
      </c>
      <c r="I14" s="107">
        <f t="shared" si="10"/>
        <v>1635</v>
      </c>
      <c r="J14" s="107">
        <f t="shared" si="10"/>
        <v>1522</v>
      </c>
      <c r="K14" s="107">
        <f t="shared" si="10"/>
        <v>1495</v>
      </c>
      <c r="L14" s="107">
        <f t="shared" si="10"/>
        <v>1607</v>
      </c>
      <c r="M14" s="107">
        <f t="shared" si="10"/>
        <v>908</v>
      </c>
      <c r="N14" s="107">
        <f t="shared" si="10"/>
        <v>1717</v>
      </c>
      <c r="O14" s="107">
        <f t="shared" si="10"/>
        <v>1299</v>
      </c>
      <c r="P14" s="107">
        <f t="shared" si="10"/>
        <v>2379</v>
      </c>
      <c r="Q14" s="107">
        <f t="shared" si="10"/>
        <v>3053</v>
      </c>
      <c r="R14" s="107">
        <f t="shared" si="10"/>
        <v>5355</v>
      </c>
      <c r="S14" s="107">
        <f t="shared" si="10"/>
        <v>2266</v>
      </c>
      <c r="T14" s="107">
        <f t="shared" si="10"/>
        <v>6017</v>
      </c>
      <c r="U14" s="107">
        <f t="shared" si="10"/>
        <v>3264</v>
      </c>
      <c r="V14" s="107">
        <f t="shared" si="10"/>
        <v>2976</v>
      </c>
      <c r="W14" s="107">
        <f t="shared" si="10"/>
        <v>1913</v>
      </c>
      <c r="X14" s="107">
        <f t="shared" si="10"/>
        <v>2654</v>
      </c>
      <c r="Y14" s="107">
        <f t="shared" si="10"/>
        <v>2922</v>
      </c>
      <c r="Z14" s="107">
        <f t="shared" si="10"/>
        <v>3697</v>
      </c>
      <c r="AA14" s="107">
        <f t="shared" si="10"/>
        <v>6995</v>
      </c>
      <c r="AB14" s="107">
        <f t="shared" si="10"/>
        <v>11500</v>
      </c>
      <c r="AC14" s="107">
        <f t="shared" si="10"/>
        <v>3080</v>
      </c>
      <c r="AD14" s="107">
        <f t="shared" si="10"/>
        <v>3599</v>
      </c>
      <c r="AE14" s="107">
        <f t="shared" si="5"/>
        <v>1930</v>
      </c>
      <c r="AF14" s="107">
        <f t="shared" ref="AF14:AJ14" si="11">AF57+AF100</f>
        <v>4274</v>
      </c>
      <c r="AG14" s="107">
        <f t="shared" si="11"/>
        <v>7133</v>
      </c>
      <c r="AH14" s="107">
        <f t="shared" si="11"/>
        <v>7295</v>
      </c>
      <c r="AI14" s="107">
        <f t="shared" si="11"/>
        <v>4420</v>
      </c>
      <c r="AJ14" s="107">
        <f t="shared" si="11"/>
        <v>5455</v>
      </c>
      <c r="AK14" s="107">
        <f t="shared" si="5"/>
        <v>927</v>
      </c>
      <c r="AL14" s="108">
        <f t="shared" si="7"/>
        <v>112182</v>
      </c>
      <c r="AN14" s="8"/>
    </row>
    <row r="15" spans="1:40" s="9" customFormat="1" ht="12.75" customHeight="1" x14ac:dyDescent="0.2">
      <c r="A15" s="162"/>
      <c r="B15" s="82" t="s">
        <v>3</v>
      </c>
      <c r="C15" s="109">
        <f t="shared" ref="C15:AD15" si="12">C58+C101</f>
        <v>133110</v>
      </c>
      <c r="D15" s="109">
        <f t="shared" si="12"/>
        <v>112530</v>
      </c>
      <c r="E15" s="109">
        <f t="shared" si="12"/>
        <v>154470</v>
      </c>
      <c r="F15" s="109">
        <f t="shared" si="12"/>
        <v>142710</v>
      </c>
      <c r="G15" s="109">
        <f t="shared" si="12"/>
        <v>174505</v>
      </c>
      <c r="H15" s="109">
        <f t="shared" si="12"/>
        <v>187307</v>
      </c>
      <c r="I15" s="109">
        <f t="shared" si="12"/>
        <v>151981</v>
      </c>
      <c r="J15" s="109">
        <f t="shared" si="12"/>
        <v>159460</v>
      </c>
      <c r="K15" s="109">
        <f t="shared" si="12"/>
        <v>152071</v>
      </c>
      <c r="L15" s="109">
        <f t="shared" si="12"/>
        <v>161645</v>
      </c>
      <c r="M15" s="109">
        <f t="shared" si="12"/>
        <v>97805</v>
      </c>
      <c r="N15" s="109">
        <f t="shared" si="12"/>
        <v>188825</v>
      </c>
      <c r="O15" s="109">
        <f t="shared" si="12"/>
        <v>203684</v>
      </c>
      <c r="P15" s="109">
        <f t="shared" si="12"/>
        <v>451307</v>
      </c>
      <c r="Q15" s="109">
        <f t="shared" si="12"/>
        <v>640977</v>
      </c>
      <c r="R15" s="109">
        <f t="shared" si="12"/>
        <v>1031952</v>
      </c>
      <c r="S15" s="109">
        <f t="shared" si="12"/>
        <v>538926</v>
      </c>
      <c r="T15" s="109">
        <f t="shared" si="12"/>
        <v>2072983</v>
      </c>
      <c r="U15" s="109">
        <f t="shared" si="12"/>
        <v>722910.55</v>
      </c>
      <c r="V15" s="109">
        <f t="shared" si="12"/>
        <v>881154.59000000008</v>
      </c>
      <c r="W15" s="109">
        <f t="shared" si="12"/>
        <v>550778.1</v>
      </c>
      <c r="X15" s="109">
        <f t="shared" si="12"/>
        <v>841592.8</v>
      </c>
      <c r="Y15" s="109">
        <f t="shared" si="12"/>
        <v>774775.47000000009</v>
      </c>
      <c r="Z15" s="109">
        <f t="shared" si="12"/>
        <v>1006511.8200000001</v>
      </c>
      <c r="AA15" s="109">
        <f t="shared" si="12"/>
        <v>1825218.2778882452</v>
      </c>
      <c r="AB15" s="109">
        <f t="shared" si="12"/>
        <v>4771424.5199999996</v>
      </c>
      <c r="AC15" s="109">
        <f t="shared" si="12"/>
        <v>1310868.7299999997</v>
      </c>
      <c r="AD15" s="109">
        <f t="shared" si="12"/>
        <v>1600668.7231940238</v>
      </c>
      <c r="AE15" s="109">
        <f t="shared" si="5"/>
        <v>991741.77</v>
      </c>
      <c r="AF15" s="109">
        <f t="shared" ref="AF15:AJ15" si="13">AF58+AF101</f>
        <v>3134735.094</v>
      </c>
      <c r="AG15" s="109">
        <f t="shared" si="13"/>
        <v>2602883.1999999997</v>
      </c>
      <c r="AH15" s="109">
        <f t="shared" si="13"/>
        <v>3020458.3421999998</v>
      </c>
      <c r="AI15" s="109">
        <f t="shared" si="13"/>
        <v>4429412.7530000005</v>
      </c>
      <c r="AJ15" s="109">
        <f t="shared" si="13"/>
        <v>4528474.3999999994</v>
      </c>
      <c r="AK15" s="109">
        <f t="shared" si="5"/>
        <v>245729.2</v>
      </c>
      <c r="AL15" s="110">
        <f t="shared" si="7"/>
        <v>39995586.340282276</v>
      </c>
      <c r="AN15" s="8"/>
    </row>
    <row r="16" spans="1:40" s="9" customFormat="1" ht="12.75" customHeight="1" x14ac:dyDescent="0.2">
      <c r="A16" s="161" t="s">
        <v>10</v>
      </c>
      <c r="B16" s="81" t="s">
        <v>0</v>
      </c>
      <c r="C16" s="107">
        <f t="shared" ref="C16:AD16" si="14">C59+C102</f>
        <v>1178</v>
      </c>
      <c r="D16" s="107">
        <f t="shared" si="14"/>
        <v>1322</v>
      </c>
      <c r="E16" s="107">
        <f t="shared" si="14"/>
        <v>1322</v>
      </c>
      <c r="F16" s="107">
        <f t="shared" si="14"/>
        <v>1265</v>
      </c>
      <c r="G16" s="107">
        <f t="shared" si="14"/>
        <v>1653</v>
      </c>
      <c r="H16" s="107">
        <f t="shared" si="14"/>
        <v>1534</v>
      </c>
      <c r="I16" s="107">
        <f t="shared" si="14"/>
        <v>1616</v>
      </c>
      <c r="J16" s="107">
        <f t="shared" si="14"/>
        <v>1101</v>
      </c>
      <c r="K16" s="107">
        <f t="shared" si="14"/>
        <v>854</v>
      </c>
      <c r="L16" s="107">
        <f t="shared" si="14"/>
        <v>972</v>
      </c>
      <c r="M16" s="107">
        <f t="shared" si="14"/>
        <v>989</v>
      </c>
      <c r="N16" s="107">
        <f t="shared" si="14"/>
        <v>682</v>
      </c>
      <c r="O16" s="107">
        <f t="shared" si="14"/>
        <v>1977</v>
      </c>
      <c r="P16" s="107">
        <f t="shared" si="14"/>
        <v>1922</v>
      </c>
      <c r="Q16" s="107">
        <f t="shared" si="14"/>
        <v>2686</v>
      </c>
      <c r="R16" s="107">
        <f t="shared" si="14"/>
        <v>2523</v>
      </c>
      <c r="S16" s="107">
        <f t="shared" si="14"/>
        <v>1988</v>
      </c>
      <c r="T16" s="107">
        <f t="shared" si="14"/>
        <v>3679</v>
      </c>
      <c r="U16" s="107">
        <f t="shared" si="14"/>
        <v>9124</v>
      </c>
      <c r="V16" s="107">
        <f t="shared" si="14"/>
        <v>7579</v>
      </c>
      <c r="W16" s="107">
        <f t="shared" si="14"/>
        <v>3314</v>
      </c>
      <c r="X16" s="107">
        <f t="shared" si="14"/>
        <v>2991</v>
      </c>
      <c r="Y16" s="107">
        <f t="shared" si="14"/>
        <v>3139</v>
      </c>
      <c r="Z16" s="107">
        <f t="shared" si="14"/>
        <v>4421</v>
      </c>
      <c r="AA16" s="107">
        <f t="shared" si="14"/>
        <v>2662</v>
      </c>
      <c r="AB16" s="107">
        <f t="shared" si="14"/>
        <v>5103</v>
      </c>
      <c r="AC16" s="107">
        <f t="shared" si="14"/>
        <v>4518</v>
      </c>
      <c r="AD16" s="107">
        <f t="shared" si="14"/>
        <v>4997</v>
      </c>
      <c r="AE16" s="107">
        <f t="shared" si="5"/>
        <v>4662</v>
      </c>
      <c r="AF16" s="107">
        <f t="shared" ref="AF16:AJ16" si="15">AF59+AF102</f>
        <v>4808</v>
      </c>
      <c r="AG16" s="107">
        <f t="shared" si="15"/>
        <v>7639</v>
      </c>
      <c r="AH16" s="107">
        <f t="shared" si="15"/>
        <v>5029</v>
      </c>
      <c r="AI16" s="107">
        <f t="shared" si="15"/>
        <v>3432</v>
      </c>
      <c r="AJ16" s="107">
        <f t="shared" si="15"/>
        <v>7134</v>
      </c>
      <c r="AK16" s="107">
        <f t="shared" si="5"/>
        <v>1403</v>
      </c>
      <c r="AL16" s="108">
        <f t="shared" si="7"/>
        <v>111218</v>
      </c>
      <c r="AN16" s="8"/>
    </row>
    <row r="17" spans="1:40" s="9" customFormat="1" ht="12.75" customHeight="1" x14ac:dyDescent="0.2">
      <c r="A17" s="162"/>
      <c r="B17" s="82" t="s">
        <v>3</v>
      </c>
      <c r="C17" s="109">
        <f t="shared" ref="C17:AD17" si="16">C60+C103</f>
        <v>129120</v>
      </c>
      <c r="D17" s="109">
        <f t="shared" si="16"/>
        <v>125760</v>
      </c>
      <c r="E17" s="109">
        <f t="shared" si="16"/>
        <v>130730</v>
      </c>
      <c r="F17" s="109">
        <f t="shared" si="16"/>
        <v>123027</v>
      </c>
      <c r="G17" s="109">
        <f t="shared" si="16"/>
        <v>174711</v>
      </c>
      <c r="H17" s="109">
        <f t="shared" si="16"/>
        <v>171822</v>
      </c>
      <c r="I17" s="109">
        <f t="shared" si="16"/>
        <v>173315</v>
      </c>
      <c r="J17" s="109">
        <f t="shared" si="16"/>
        <v>118929</v>
      </c>
      <c r="K17" s="109">
        <f t="shared" si="16"/>
        <v>84179</v>
      </c>
      <c r="L17" s="109">
        <f t="shared" si="16"/>
        <v>103119</v>
      </c>
      <c r="M17" s="109">
        <f t="shared" si="16"/>
        <v>111721</v>
      </c>
      <c r="N17" s="109">
        <f t="shared" si="16"/>
        <v>86796</v>
      </c>
      <c r="O17" s="109">
        <f t="shared" si="16"/>
        <v>277776</v>
      </c>
      <c r="P17" s="109">
        <f t="shared" si="16"/>
        <v>348137</v>
      </c>
      <c r="Q17" s="109">
        <f t="shared" si="16"/>
        <v>538623</v>
      </c>
      <c r="R17" s="109">
        <f t="shared" si="16"/>
        <v>491360</v>
      </c>
      <c r="S17" s="109">
        <f t="shared" si="16"/>
        <v>275363</v>
      </c>
      <c r="T17" s="109">
        <f t="shared" si="16"/>
        <v>967089</v>
      </c>
      <c r="U17" s="109">
        <f t="shared" si="16"/>
        <v>1924955.655</v>
      </c>
      <c r="V17" s="109">
        <f t="shared" si="16"/>
        <v>2373891.7599999998</v>
      </c>
      <c r="W17" s="109">
        <f t="shared" si="16"/>
        <v>1157828</v>
      </c>
      <c r="X17" s="109">
        <f t="shared" si="16"/>
        <v>801964.7</v>
      </c>
      <c r="Y17" s="109">
        <f t="shared" si="16"/>
        <v>918069.64</v>
      </c>
      <c r="Z17" s="109">
        <f t="shared" si="16"/>
        <v>853894.11</v>
      </c>
      <c r="AA17" s="109">
        <f t="shared" si="16"/>
        <v>858274.77089418133</v>
      </c>
      <c r="AB17" s="109">
        <f t="shared" si="16"/>
        <v>1343873.8349635387</v>
      </c>
      <c r="AC17" s="109">
        <f t="shared" si="16"/>
        <v>1281149.3599999999</v>
      </c>
      <c r="AD17" s="109">
        <f t="shared" si="16"/>
        <v>2672319.8120000004</v>
      </c>
      <c r="AE17" s="109">
        <f t="shared" si="5"/>
        <v>2144401.9</v>
      </c>
      <c r="AF17" s="109">
        <f t="shared" ref="AF17:AJ17" si="17">AF60+AF103</f>
        <v>2119433.88</v>
      </c>
      <c r="AG17" s="109">
        <f t="shared" si="17"/>
        <v>2187386.3843700006</v>
      </c>
      <c r="AH17" s="109">
        <f t="shared" si="17"/>
        <v>2893992.1040000003</v>
      </c>
      <c r="AI17" s="109">
        <f t="shared" si="17"/>
        <v>2703164.0399999996</v>
      </c>
      <c r="AJ17" s="109">
        <f t="shared" si="17"/>
        <v>7610330.5180000002</v>
      </c>
      <c r="AK17" s="109">
        <f t="shared" si="5"/>
        <v>3189228.52</v>
      </c>
      <c r="AL17" s="110">
        <f t="shared" si="7"/>
        <v>41465735.989227712</v>
      </c>
      <c r="AN17" s="8"/>
    </row>
    <row r="18" spans="1:40" s="9" customFormat="1" ht="12.75" customHeight="1" x14ac:dyDescent="0.2">
      <c r="A18" s="161" t="s">
        <v>11</v>
      </c>
      <c r="B18" s="81" t="s">
        <v>0</v>
      </c>
      <c r="C18" s="107">
        <f t="shared" ref="C18:AD18" si="18">C61+C104</f>
        <v>721</v>
      </c>
      <c r="D18" s="107">
        <f t="shared" si="18"/>
        <v>506</v>
      </c>
      <c r="E18" s="107">
        <f t="shared" si="18"/>
        <v>517</v>
      </c>
      <c r="F18" s="107">
        <f t="shared" si="18"/>
        <v>545</v>
      </c>
      <c r="G18" s="107">
        <f t="shared" si="18"/>
        <v>577</v>
      </c>
      <c r="H18" s="107">
        <f t="shared" si="18"/>
        <v>453</v>
      </c>
      <c r="I18" s="107">
        <f t="shared" si="18"/>
        <v>658</v>
      </c>
      <c r="J18" s="107">
        <f t="shared" si="18"/>
        <v>1097</v>
      </c>
      <c r="K18" s="107">
        <f t="shared" si="18"/>
        <v>447</v>
      </c>
      <c r="L18" s="107">
        <f t="shared" si="18"/>
        <v>879</v>
      </c>
      <c r="M18" s="107">
        <f t="shared" si="18"/>
        <v>793</v>
      </c>
      <c r="N18" s="107">
        <f t="shared" si="18"/>
        <v>1413</v>
      </c>
      <c r="O18" s="107">
        <f t="shared" si="18"/>
        <v>2460</v>
      </c>
      <c r="P18" s="107">
        <f t="shared" si="18"/>
        <v>1470</v>
      </c>
      <c r="Q18" s="107">
        <f t="shared" si="18"/>
        <v>1996</v>
      </c>
      <c r="R18" s="107">
        <f t="shared" si="18"/>
        <v>1942</v>
      </c>
      <c r="S18" s="107">
        <f t="shared" si="18"/>
        <v>2094</v>
      </c>
      <c r="T18" s="107">
        <f t="shared" si="18"/>
        <v>2752</v>
      </c>
      <c r="U18" s="107">
        <f t="shared" si="18"/>
        <v>2397</v>
      </c>
      <c r="V18" s="107">
        <f t="shared" si="18"/>
        <v>2914</v>
      </c>
      <c r="W18" s="107">
        <f t="shared" si="18"/>
        <v>2022</v>
      </c>
      <c r="X18" s="107">
        <f t="shared" si="18"/>
        <v>1587</v>
      </c>
      <c r="Y18" s="107">
        <f t="shared" si="18"/>
        <v>1911</v>
      </c>
      <c r="Z18" s="107">
        <f t="shared" si="18"/>
        <v>1470</v>
      </c>
      <c r="AA18" s="107">
        <f t="shared" si="18"/>
        <v>1124</v>
      </c>
      <c r="AB18" s="107">
        <f t="shared" si="18"/>
        <v>10307</v>
      </c>
      <c r="AC18" s="107">
        <f t="shared" si="18"/>
        <v>3201</v>
      </c>
      <c r="AD18" s="107">
        <f t="shared" si="18"/>
        <v>2527</v>
      </c>
      <c r="AE18" s="107">
        <f t="shared" si="5"/>
        <v>2189</v>
      </c>
      <c r="AF18" s="107">
        <f t="shared" ref="AF18:AJ18" si="19">AF61+AF104</f>
        <v>2613</v>
      </c>
      <c r="AG18" s="107">
        <f t="shared" si="19"/>
        <v>4681</v>
      </c>
      <c r="AH18" s="107">
        <f t="shared" si="19"/>
        <v>4329</v>
      </c>
      <c r="AI18" s="107">
        <f t="shared" si="19"/>
        <v>2683</v>
      </c>
      <c r="AJ18" s="107">
        <f t="shared" si="19"/>
        <v>2602</v>
      </c>
      <c r="AK18" s="107">
        <f t="shared" si="5"/>
        <v>1773</v>
      </c>
      <c r="AL18" s="108">
        <f t="shared" si="7"/>
        <v>71650</v>
      </c>
      <c r="AN18" s="8"/>
    </row>
    <row r="19" spans="1:40" s="9" customFormat="1" ht="12.75" customHeight="1" x14ac:dyDescent="0.2">
      <c r="A19" s="162"/>
      <c r="B19" s="82" t="s">
        <v>3</v>
      </c>
      <c r="C19" s="109">
        <f t="shared" ref="C19:AD19" si="20">C62+C105</f>
        <v>65990</v>
      </c>
      <c r="D19" s="109">
        <f t="shared" si="20"/>
        <v>47800</v>
      </c>
      <c r="E19" s="109">
        <f t="shared" si="20"/>
        <v>50160</v>
      </c>
      <c r="F19" s="109">
        <f t="shared" si="20"/>
        <v>49890</v>
      </c>
      <c r="G19" s="109">
        <f t="shared" si="20"/>
        <v>55065</v>
      </c>
      <c r="H19" s="109">
        <f t="shared" si="20"/>
        <v>44850</v>
      </c>
      <c r="I19" s="109">
        <f t="shared" si="20"/>
        <v>65627</v>
      </c>
      <c r="J19" s="109">
        <f t="shared" si="20"/>
        <v>125020</v>
      </c>
      <c r="K19" s="109">
        <f t="shared" si="20"/>
        <v>50885</v>
      </c>
      <c r="L19" s="109">
        <f t="shared" si="20"/>
        <v>77944</v>
      </c>
      <c r="M19" s="109">
        <f t="shared" si="20"/>
        <v>61471</v>
      </c>
      <c r="N19" s="109">
        <f t="shared" si="20"/>
        <v>131811</v>
      </c>
      <c r="O19" s="109">
        <f t="shared" si="20"/>
        <v>272867</v>
      </c>
      <c r="P19" s="109">
        <f t="shared" si="20"/>
        <v>217873</v>
      </c>
      <c r="Q19" s="109">
        <f t="shared" si="20"/>
        <v>370127</v>
      </c>
      <c r="R19" s="109">
        <f t="shared" si="20"/>
        <v>334951</v>
      </c>
      <c r="S19" s="109">
        <f t="shared" si="20"/>
        <v>398894</v>
      </c>
      <c r="T19" s="109">
        <f t="shared" si="20"/>
        <v>636817</v>
      </c>
      <c r="U19" s="109">
        <f t="shared" si="20"/>
        <v>550341.16999999993</v>
      </c>
      <c r="V19" s="109">
        <f t="shared" si="20"/>
        <v>943905.86</v>
      </c>
      <c r="W19" s="109">
        <f t="shared" si="20"/>
        <v>687101</v>
      </c>
      <c r="X19" s="109">
        <f t="shared" si="20"/>
        <v>461348.28</v>
      </c>
      <c r="Y19" s="109">
        <f t="shared" si="20"/>
        <v>622454.41</v>
      </c>
      <c r="Z19" s="109">
        <f t="shared" si="20"/>
        <v>600088.93000000005</v>
      </c>
      <c r="AA19" s="109">
        <f t="shared" si="20"/>
        <v>506475.46499999997</v>
      </c>
      <c r="AB19" s="109">
        <f t="shared" si="20"/>
        <v>3540232.2377849696</v>
      </c>
      <c r="AC19" s="109">
        <f t="shared" si="20"/>
        <v>1729163.7552312282</v>
      </c>
      <c r="AD19" s="109">
        <f t="shared" si="20"/>
        <v>1125891.4709814214</v>
      </c>
      <c r="AE19" s="109">
        <f t="shared" si="5"/>
        <v>956836.74900000007</v>
      </c>
      <c r="AF19" s="109">
        <f t="shared" ref="AF19:AJ19" si="21">AF62+AF105</f>
        <v>1140503.8920437044</v>
      </c>
      <c r="AG19" s="109">
        <f t="shared" si="21"/>
        <v>2256776.2000000002</v>
      </c>
      <c r="AH19" s="109">
        <f t="shared" si="21"/>
        <v>2769663.4854999995</v>
      </c>
      <c r="AI19" s="109">
        <f t="shared" si="21"/>
        <v>2860870.3106999998</v>
      </c>
      <c r="AJ19" s="109">
        <f t="shared" si="21"/>
        <v>2846888.048</v>
      </c>
      <c r="AK19" s="109">
        <f t="shared" si="5"/>
        <v>1842156.4340000001</v>
      </c>
      <c r="AL19" s="110">
        <f t="shared" si="7"/>
        <v>28498739.698241323</v>
      </c>
      <c r="AN19" s="8"/>
    </row>
    <row r="20" spans="1:40" s="9" customFormat="1" ht="12.75" customHeight="1" x14ac:dyDescent="0.2">
      <c r="A20" s="161" t="s">
        <v>12</v>
      </c>
      <c r="B20" s="81" t="s">
        <v>0</v>
      </c>
      <c r="C20" s="107">
        <f t="shared" ref="C20:AD20" si="22">C63+C106</f>
        <v>2210</v>
      </c>
      <c r="D20" s="107">
        <f t="shared" si="22"/>
        <v>2467</v>
      </c>
      <c r="E20" s="107">
        <f t="shared" si="22"/>
        <v>3638</v>
      </c>
      <c r="F20" s="107">
        <f t="shared" si="22"/>
        <v>3915</v>
      </c>
      <c r="G20" s="107">
        <f t="shared" si="22"/>
        <v>3177</v>
      </c>
      <c r="H20" s="107">
        <f t="shared" si="22"/>
        <v>3586</v>
      </c>
      <c r="I20" s="107">
        <f t="shared" si="22"/>
        <v>4447</v>
      </c>
      <c r="J20" s="107">
        <f t="shared" si="22"/>
        <v>4543</v>
      </c>
      <c r="K20" s="107">
        <f t="shared" si="22"/>
        <v>6043</v>
      </c>
      <c r="L20" s="107">
        <f t="shared" si="22"/>
        <v>7000</v>
      </c>
      <c r="M20" s="107">
        <f t="shared" si="22"/>
        <v>6367</v>
      </c>
      <c r="N20" s="107">
        <f t="shared" si="22"/>
        <v>4998</v>
      </c>
      <c r="O20" s="107">
        <f t="shared" si="22"/>
        <v>5480</v>
      </c>
      <c r="P20" s="107">
        <f t="shared" si="22"/>
        <v>5952</v>
      </c>
      <c r="Q20" s="107">
        <f t="shared" si="22"/>
        <v>5661</v>
      </c>
      <c r="R20" s="107">
        <f t="shared" si="22"/>
        <v>7981</v>
      </c>
      <c r="S20" s="107">
        <f t="shared" si="22"/>
        <v>3632</v>
      </c>
      <c r="T20" s="107">
        <f t="shared" si="22"/>
        <v>8510</v>
      </c>
      <c r="U20" s="107">
        <f t="shared" si="22"/>
        <v>5809</v>
      </c>
      <c r="V20" s="107">
        <f t="shared" si="22"/>
        <v>8976</v>
      </c>
      <c r="W20" s="107">
        <f t="shared" si="22"/>
        <v>4974</v>
      </c>
      <c r="X20" s="107">
        <f t="shared" si="22"/>
        <v>5097</v>
      </c>
      <c r="Y20" s="107">
        <f t="shared" si="22"/>
        <v>5985</v>
      </c>
      <c r="Z20" s="107">
        <f t="shared" si="22"/>
        <v>8081</v>
      </c>
      <c r="AA20" s="107">
        <f t="shared" si="22"/>
        <v>6779</v>
      </c>
      <c r="AB20" s="107">
        <f t="shared" si="22"/>
        <v>9764</v>
      </c>
      <c r="AC20" s="107">
        <f t="shared" si="22"/>
        <v>14829</v>
      </c>
      <c r="AD20" s="107">
        <f t="shared" si="22"/>
        <v>8650</v>
      </c>
      <c r="AE20" s="107">
        <f t="shared" si="5"/>
        <v>5716</v>
      </c>
      <c r="AF20" s="107">
        <f t="shared" ref="AF20:AJ20" si="23">AF63+AF106</f>
        <v>7706</v>
      </c>
      <c r="AG20" s="107">
        <f t="shared" si="23"/>
        <v>10962</v>
      </c>
      <c r="AH20" s="107">
        <f t="shared" si="23"/>
        <v>9150</v>
      </c>
      <c r="AI20" s="107">
        <f t="shared" si="23"/>
        <v>7187</v>
      </c>
      <c r="AJ20" s="107">
        <f t="shared" si="23"/>
        <v>6399</v>
      </c>
      <c r="AK20" s="107">
        <f t="shared" si="5"/>
        <v>3583</v>
      </c>
      <c r="AL20" s="108">
        <f t="shared" si="7"/>
        <v>219254</v>
      </c>
      <c r="AN20" s="8"/>
    </row>
    <row r="21" spans="1:40" s="9" customFormat="1" ht="12.75" customHeight="1" x14ac:dyDescent="0.2">
      <c r="A21" s="162"/>
      <c r="B21" s="82" t="s">
        <v>3</v>
      </c>
      <c r="C21" s="109">
        <f t="shared" ref="C21:AD21" si="24">C64+C107</f>
        <v>248700</v>
      </c>
      <c r="D21" s="109">
        <f t="shared" si="24"/>
        <v>276670</v>
      </c>
      <c r="E21" s="109">
        <f t="shared" si="24"/>
        <v>389000</v>
      </c>
      <c r="F21" s="109">
        <f t="shared" si="24"/>
        <v>426530</v>
      </c>
      <c r="G21" s="109">
        <f t="shared" si="24"/>
        <v>353184</v>
      </c>
      <c r="H21" s="109">
        <f t="shared" si="24"/>
        <v>388531</v>
      </c>
      <c r="I21" s="109">
        <f t="shared" si="24"/>
        <v>507056</v>
      </c>
      <c r="J21" s="109">
        <f t="shared" si="24"/>
        <v>568084</v>
      </c>
      <c r="K21" s="109">
        <f t="shared" si="24"/>
        <v>797867</v>
      </c>
      <c r="L21" s="109">
        <f t="shared" si="24"/>
        <v>941204</v>
      </c>
      <c r="M21" s="109">
        <f t="shared" si="24"/>
        <v>843929</v>
      </c>
      <c r="N21" s="109">
        <f t="shared" si="24"/>
        <v>631418</v>
      </c>
      <c r="O21" s="109">
        <f t="shared" si="24"/>
        <v>738680</v>
      </c>
      <c r="P21" s="109">
        <f t="shared" si="24"/>
        <v>927862</v>
      </c>
      <c r="Q21" s="109">
        <f t="shared" si="24"/>
        <v>1008833</v>
      </c>
      <c r="R21" s="109">
        <f t="shared" si="24"/>
        <v>1042983</v>
      </c>
      <c r="S21" s="109">
        <f t="shared" si="24"/>
        <v>602036</v>
      </c>
      <c r="T21" s="109">
        <f t="shared" si="24"/>
        <v>1370939</v>
      </c>
      <c r="U21" s="109">
        <f t="shared" si="24"/>
        <v>1234149.48</v>
      </c>
      <c r="V21" s="109">
        <f t="shared" si="24"/>
        <v>2150047.19</v>
      </c>
      <c r="W21" s="109">
        <f t="shared" si="24"/>
        <v>1118632</v>
      </c>
      <c r="X21" s="109">
        <f t="shared" si="24"/>
        <v>1156512.26</v>
      </c>
      <c r="Y21" s="109">
        <f t="shared" si="24"/>
        <v>1555221.85</v>
      </c>
      <c r="Z21" s="109">
        <f t="shared" si="24"/>
        <v>2101020.4</v>
      </c>
      <c r="AA21" s="109">
        <f t="shared" si="24"/>
        <v>1492148.4195144654</v>
      </c>
      <c r="AB21" s="109">
        <f t="shared" si="24"/>
        <v>2600938.5008875164</v>
      </c>
      <c r="AC21" s="109">
        <f t="shared" si="24"/>
        <v>5306217.5394172035</v>
      </c>
      <c r="AD21" s="109">
        <f t="shared" si="24"/>
        <v>3600586.7355031054</v>
      </c>
      <c r="AE21" s="109">
        <f t="shared" si="5"/>
        <v>2106451.1066666665</v>
      </c>
      <c r="AF21" s="109">
        <f t="shared" ref="AF21:AJ21" si="25">AF64+AF107</f>
        <v>2590010.4717380614</v>
      </c>
      <c r="AG21" s="109">
        <f t="shared" si="25"/>
        <v>3731399.6199768013</v>
      </c>
      <c r="AH21" s="109">
        <f t="shared" si="25"/>
        <v>2878547.3619999988</v>
      </c>
      <c r="AI21" s="109">
        <f t="shared" si="25"/>
        <v>4270973.4728000006</v>
      </c>
      <c r="AJ21" s="109">
        <f t="shared" si="25"/>
        <v>4956580.0739999991</v>
      </c>
      <c r="AK21" s="109">
        <f t="shared" si="5"/>
        <v>3982337.0790000004</v>
      </c>
      <c r="AL21" s="110">
        <f t="shared" si="7"/>
        <v>58895279.561503828</v>
      </c>
      <c r="AN21" s="8"/>
    </row>
    <row r="22" spans="1:40" s="9" customFormat="1" ht="12.75" customHeight="1" x14ac:dyDescent="0.2">
      <c r="A22" s="161" t="s">
        <v>13</v>
      </c>
      <c r="B22" s="81" t="s">
        <v>0</v>
      </c>
      <c r="C22" s="107">
        <f t="shared" ref="C22:AD22" si="26">C65+C108</f>
        <v>4102</v>
      </c>
      <c r="D22" s="107">
        <f t="shared" si="26"/>
        <v>4940</v>
      </c>
      <c r="E22" s="107">
        <f t="shared" si="26"/>
        <v>5321</v>
      </c>
      <c r="F22" s="107">
        <f t="shared" si="26"/>
        <v>5975</v>
      </c>
      <c r="G22" s="107">
        <f t="shared" si="26"/>
        <v>6345</v>
      </c>
      <c r="H22" s="107">
        <f t="shared" si="26"/>
        <v>7010</v>
      </c>
      <c r="I22" s="107">
        <f t="shared" si="26"/>
        <v>7457</v>
      </c>
      <c r="J22" s="107">
        <f t="shared" si="26"/>
        <v>7039</v>
      </c>
      <c r="K22" s="107">
        <f t="shared" si="26"/>
        <v>6198</v>
      </c>
      <c r="L22" s="107">
        <f t="shared" si="26"/>
        <v>7830</v>
      </c>
      <c r="M22" s="107">
        <f t="shared" si="26"/>
        <v>7588</v>
      </c>
      <c r="N22" s="107">
        <f t="shared" si="26"/>
        <v>6847</v>
      </c>
      <c r="O22" s="107">
        <f t="shared" si="26"/>
        <v>10331</v>
      </c>
      <c r="P22" s="107">
        <f t="shared" si="26"/>
        <v>8040</v>
      </c>
      <c r="Q22" s="107">
        <f t="shared" si="26"/>
        <v>8006</v>
      </c>
      <c r="R22" s="107">
        <f t="shared" si="26"/>
        <v>10858</v>
      </c>
      <c r="S22" s="107">
        <f t="shared" si="26"/>
        <v>10957</v>
      </c>
      <c r="T22" s="107">
        <f t="shared" si="26"/>
        <v>19975</v>
      </c>
      <c r="U22" s="107">
        <f t="shared" si="26"/>
        <v>13127</v>
      </c>
      <c r="V22" s="107">
        <f t="shared" si="26"/>
        <v>21372</v>
      </c>
      <c r="W22" s="107">
        <f t="shared" si="26"/>
        <v>15634</v>
      </c>
      <c r="X22" s="107">
        <f t="shared" si="26"/>
        <v>14694</v>
      </c>
      <c r="Y22" s="107">
        <f t="shared" si="26"/>
        <v>13403</v>
      </c>
      <c r="Z22" s="107">
        <f t="shared" si="26"/>
        <v>21105</v>
      </c>
      <c r="AA22" s="107">
        <f t="shared" si="26"/>
        <v>17628</v>
      </c>
      <c r="AB22" s="107">
        <f t="shared" si="26"/>
        <v>26573</v>
      </c>
      <c r="AC22" s="107">
        <f t="shared" si="26"/>
        <v>26655</v>
      </c>
      <c r="AD22" s="107">
        <f t="shared" si="26"/>
        <v>24558</v>
      </c>
      <c r="AE22" s="107">
        <f t="shared" si="5"/>
        <v>20635</v>
      </c>
      <c r="AF22" s="107">
        <f t="shared" ref="AF22:AJ22" si="27">AF65+AF108</f>
        <v>24890</v>
      </c>
      <c r="AG22" s="107">
        <f t="shared" si="27"/>
        <v>32704</v>
      </c>
      <c r="AH22" s="107">
        <f t="shared" si="27"/>
        <v>28002</v>
      </c>
      <c r="AI22" s="107">
        <f t="shared" si="27"/>
        <v>15232</v>
      </c>
      <c r="AJ22" s="107">
        <f t="shared" si="27"/>
        <v>17496</v>
      </c>
      <c r="AK22" s="107">
        <f t="shared" si="5"/>
        <v>8645</v>
      </c>
      <c r="AL22" s="108">
        <f t="shared" si="7"/>
        <v>487172</v>
      </c>
      <c r="AN22" s="8"/>
    </row>
    <row r="23" spans="1:40" s="9" customFormat="1" ht="12.75" customHeight="1" x14ac:dyDescent="0.2">
      <c r="A23" s="162"/>
      <c r="B23" s="82" t="s">
        <v>3</v>
      </c>
      <c r="C23" s="109">
        <f t="shared" ref="C23:AD23" si="28">C66+C109</f>
        <v>439290</v>
      </c>
      <c r="D23" s="109">
        <f t="shared" si="28"/>
        <v>544930</v>
      </c>
      <c r="E23" s="109">
        <f t="shared" si="28"/>
        <v>586165</v>
      </c>
      <c r="F23" s="109">
        <f t="shared" si="28"/>
        <v>650312</v>
      </c>
      <c r="G23" s="109">
        <f t="shared" si="28"/>
        <v>700583</v>
      </c>
      <c r="H23" s="109">
        <f t="shared" si="28"/>
        <v>803448</v>
      </c>
      <c r="I23" s="109">
        <f t="shared" si="28"/>
        <v>853372</v>
      </c>
      <c r="J23" s="109">
        <f t="shared" si="28"/>
        <v>824075</v>
      </c>
      <c r="K23" s="109">
        <f t="shared" si="28"/>
        <v>712096</v>
      </c>
      <c r="L23" s="109">
        <f t="shared" si="28"/>
        <v>920870</v>
      </c>
      <c r="M23" s="109">
        <f t="shared" si="28"/>
        <v>878476</v>
      </c>
      <c r="N23" s="109">
        <f t="shared" si="28"/>
        <v>892167</v>
      </c>
      <c r="O23" s="109">
        <f t="shared" si="28"/>
        <v>1255311</v>
      </c>
      <c r="P23" s="109">
        <f t="shared" si="28"/>
        <v>1216779</v>
      </c>
      <c r="Q23" s="109">
        <f t="shared" si="28"/>
        <v>1224193</v>
      </c>
      <c r="R23" s="109">
        <f t="shared" si="28"/>
        <v>1810279</v>
      </c>
      <c r="S23" s="109">
        <f t="shared" si="28"/>
        <v>1847376.3</v>
      </c>
      <c r="T23" s="109">
        <f t="shared" si="28"/>
        <v>4226686</v>
      </c>
      <c r="U23" s="109">
        <f t="shared" si="28"/>
        <v>3052723.5500000003</v>
      </c>
      <c r="V23" s="109">
        <f t="shared" si="28"/>
        <v>6637922.7699999996</v>
      </c>
      <c r="W23" s="109">
        <f t="shared" si="28"/>
        <v>3135121.5</v>
      </c>
      <c r="X23" s="109">
        <f t="shared" si="28"/>
        <v>4749416.6500000004</v>
      </c>
      <c r="Y23" s="109">
        <f t="shared" si="28"/>
        <v>3895167.7899999996</v>
      </c>
      <c r="Z23" s="109">
        <f t="shared" si="28"/>
        <v>5410904.1299999999</v>
      </c>
      <c r="AA23" s="109">
        <f t="shared" si="28"/>
        <v>5042785.8191916374</v>
      </c>
      <c r="AB23" s="109">
        <f t="shared" si="28"/>
        <v>8361246.6066019703</v>
      </c>
      <c r="AC23" s="109">
        <f t="shared" si="28"/>
        <v>6989078.9445991181</v>
      </c>
      <c r="AD23" s="109">
        <f t="shared" si="28"/>
        <v>7115374.5528854486</v>
      </c>
      <c r="AE23" s="109">
        <f t="shared" si="5"/>
        <v>5764394.0082981437</v>
      </c>
      <c r="AF23" s="109">
        <f t="shared" ref="AF23:AJ23" si="29">AF66+AF109</f>
        <v>7323960.6813047538</v>
      </c>
      <c r="AG23" s="109">
        <f t="shared" si="29"/>
        <v>9781878.7030000016</v>
      </c>
      <c r="AH23" s="109">
        <f t="shared" si="29"/>
        <v>7297181.5014254153</v>
      </c>
      <c r="AI23" s="109">
        <f t="shared" si="29"/>
        <v>9326599.159</v>
      </c>
      <c r="AJ23" s="109">
        <f t="shared" si="29"/>
        <v>9741176.7990000006</v>
      </c>
      <c r="AK23" s="109">
        <f t="shared" si="5"/>
        <v>6588836.4560000002</v>
      </c>
      <c r="AL23" s="110">
        <f t="shared" si="7"/>
        <v>130600177.92130648</v>
      </c>
      <c r="AN23" s="8"/>
    </row>
    <row r="24" spans="1:40" s="9" customFormat="1" ht="12.75" customHeight="1" x14ac:dyDescent="0.2">
      <c r="A24" s="161" t="s">
        <v>21</v>
      </c>
      <c r="B24" s="81" t="s">
        <v>0</v>
      </c>
      <c r="C24" s="107">
        <f t="shared" ref="C24:AD24" si="30">C67+C110</f>
        <v>23753</v>
      </c>
      <c r="D24" s="107">
        <f t="shared" si="30"/>
        <v>21331</v>
      </c>
      <c r="E24" s="107">
        <f t="shared" si="30"/>
        <v>27248</v>
      </c>
      <c r="F24" s="107">
        <f t="shared" si="30"/>
        <v>22725</v>
      </c>
      <c r="G24" s="107">
        <f t="shared" si="30"/>
        <v>28479</v>
      </c>
      <c r="H24" s="107">
        <f t="shared" si="30"/>
        <v>29845</v>
      </c>
      <c r="I24" s="107">
        <f t="shared" si="30"/>
        <v>26482</v>
      </c>
      <c r="J24" s="107">
        <f t="shared" si="30"/>
        <v>21399</v>
      </c>
      <c r="K24" s="107">
        <f t="shared" si="30"/>
        <v>21980</v>
      </c>
      <c r="L24" s="107">
        <f t="shared" si="30"/>
        <v>23542</v>
      </c>
      <c r="M24" s="107">
        <f t="shared" si="30"/>
        <v>22408</v>
      </c>
      <c r="N24" s="107">
        <f t="shared" si="30"/>
        <v>19126</v>
      </c>
      <c r="O24" s="107">
        <f t="shared" si="30"/>
        <v>24813</v>
      </c>
      <c r="P24" s="107">
        <f t="shared" si="30"/>
        <v>26475</v>
      </c>
      <c r="Q24" s="107">
        <f t="shared" si="30"/>
        <v>20165</v>
      </c>
      <c r="R24" s="107">
        <f t="shared" si="30"/>
        <v>29458</v>
      </c>
      <c r="S24" s="107">
        <f t="shared" si="30"/>
        <v>31221</v>
      </c>
      <c r="T24" s="107">
        <f t="shared" si="30"/>
        <v>60209</v>
      </c>
      <c r="U24" s="107">
        <f t="shared" si="30"/>
        <v>52842</v>
      </c>
      <c r="V24" s="107">
        <f t="shared" si="30"/>
        <v>73391</v>
      </c>
      <c r="W24" s="107">
        <f t="shared" si="30"/>
        <v>52655</v>
      </c>
      <c r="X24" s="107">
        <f t="shared" si="30"/>
        <v>45156</v>
      </c>
      <c r="Y24" s="107">
        <f t="shared" si="30"/>
        <v>49574</v>
      </c>
      <c r="Z24" s="107">
        <f t="shared" si="30"/>
        <v>64780</v>
      </c>
      <c r="AA24" s="107">
        <f t="shared" si="30"/>
        <v>54301</v>
      </c>
      <c r="AB24" s="107">
        <f t="shared" si="30"/>
        <v>66989</v>
      </c>
      <c r="AC24" s="107">
        <f t="shared" si="30"/>
        <v>78940</v>
      </c>
      <c r="AD24" s="107">
        <f t="shared" si="30"/>
        <v>71588</v>
      </c>
      <c r="AE24" s="107">
        <f t="shared" si="5"/>
        <v>61038</v>
      </c>
      <c r="AF24" s="107">
        <f t="shared" ref="AF24:AJ24" si="31">AF67+AF110</f>
        <v>55099</v>
      </c>
      <c r="AG24" s="107">
        <f t="shared" si="31"/>
        <v>86394</v>
      </c>
      <c r="AH24" s="107">
        <f t="shared" si="31"/>
        <v>103061</v>
      </c>
      <c r="AI24" s="107">
        <f t="shared" si="31"/>
        <v>55070</v>
      </c>
      <c r="AJ24" s="107">
        <f t="shared" si="31"/>
        <v>48225</v>
      </c>
      <c r="AK24" s="107">
        <f t="shared" si="5"/>
        <v>25649</v>
      </c>
      <c r="AL24" s="108">
        <f t="shared" si="7"/>
        <v>1525411</v>
      </c>
      <c r="AN24" s="8"/>
    </row>
    <row r="25" spans="1:40" s="9" customFormat="1" ht="12.75" customHeight="1" x14ac:dyDescent="0.2">
      <c r="A25" s="162"/>
      <c r="B25" s="82" t="s">
        <v>3</v>
      </c>
      <c r="C25" s="109">
        <f t="shared" ref="C25:AD25" si="32">C68+C111</f>
        <v>2866360</v>
      </c>
      <c r="D25" s="109">
        <f t="shared" si="32"/>
        <v>2490400</v>
      </c>
      <c r="E25" s="109">
        <f t="shared" si="32"/>
        <v>2941290</v>
      </c>
      <c r="F25" s="109">
        <f t="shared" si="32"/>
        <v>2653126</v>
      </c>
      <c r="G25" s="109">
        <f t="shared" si="32"/>
        <v>3144283</v>
      </c>
      <c r="H25" s="109">
        <f t="shared" si="32"/>
        <v>3503668</v>
      </c>
      <c r="I25" s="109">
        <f t="shared" si="32"/>
        <v>3035459</v>
      </c>
      <c r="J25" s="109">
        <f t="shared" si="32"/>
        <v>2699243</v>
      </c>
      <c r="K25" s="109">
        <f t="shared" si="32"/>
        <v>2709774</v>
      </c>
      <c r="L25" s="109">
        <f t="shared" si="32"/>
        <v>2709627</v>
      </c>
      <c r="M25" s="109">
        <f t="shared" si="32"/>
        <v>2777783</v>
      </c>
      <c r="N25" s="109">
        <f t="shared" si="32"/>
        <v>2498773</v>
      </c>
      <c r="O25" s="109">
        <f t="shared" si="32"/>
        <v>2912504</v>
      </c>
      <c r="P25" s="109">
        <f t="shared" si="32"/>
        <v>4120200</v>
      </c>
      <c r="Q25" s="109">
        <f t="shared" si="32"/>
        <v>3396105</v>
      </c>
      <c r="R25" s="109">
        <f t="shared" si="32"/>
        <v>5075659.88</v>
      </c>
      <c r="S25" s="109">
        <f t="shared" si="32"/>
        <v>4919823</v>
      </c>
      <c r="T25" s="109">
        <f t="shared" si="32"/>
        <v>12325342</v>
      </c>
      <c r="U25" s="109">
        <f t="shared" si="32"/>
        <v>11310963.409</v>
      </c>
      <c r="V25" s="109">
        <f t="shared" si="32"/>
        <v>20637425.399999999</v>
      </c>
      <c r="W25" s="109">
        <f t="shared" si="32"/>
        <v>12090767</v>
      </c>
      <c r="X25" s="109">
        <f t="shared" si="32"/>
        <v>12170006.969999999</v>
      </c>
      <c r="Y25" s="109">
        <f t="shared" si="32"/>
        <v>13750728.229999999</v>
      </c>
      <c r="Z25" s="109">
        <f t="shared" si="32"/>
        <v>16672053.370000001</v>
      </c>
      <c r="AA25" s="109">
        <f t="shared" si="32"/>
        <v>11574483.429602344</v>
      </c>
      <c r="AB25" s="109">
        <f t="shared" si="32"/>
        <v>15773190.549984008</v>
      </c>
      <c r="AC25" s="109">
        <f t="shared" si="32"/>
        <v>15588575.780826522</v>
      </c>
      <c r="AD25" s="109">
        <f t="shared" si="32"/>
        <v>16477313.421055658</v>
      </c>
      <c r="AE25" s="109">
        <f t="shared" si="5"/>
        <v>14586793.697379453</v>
      </c>
      <c r="AF25" s="109">
        <f t="shared" ref="AF25:AJ25" si="33">AF68+AF111</f>
        <v>14673783.229492735</v>
      </c>
      <c r="AG25" s="109">
        <f t="shared" si="33"/>
        <v>17089287.721590433</v>
      </c>
      <c r="AH25" s="109">
        <f t="shared" si="33"/>
        <v>25902990.685088545</v>
      </c>
      <c r="AI25" s="109">
        <f t="shared" si="33"/>
        <v>32639828.419</v>
      </c>
      <c r="AJ25" s="109">
        <f t="shared" si="33"/>
        <v>28175818.311600003</v>
      </c>
      <c r="AK25" s="109">
        <f t="shared" si="5"/>
        <v>19913573.25</v>
      </c>
      <c r="AL25" s="110">
        <f t="shared" si="7"/>
        <v>365807002.75461966</v>
      </c>
      <c r="AN25" s="8"/>
    </row>
    <row r="26" spans="1:40" s="9" customFormat="1" ht="12.75" customHeight="1" x14ac:dyDescent="0.2">
      <c r="A26" s="161" t="s">
        <v>14</v>
      </c>
      <c r="B26" s="81" t="s">
        <v>0</v>
      </c>
      <c r="C26" s="107">
        <f t="shared" ref="C26:AD26" si="34">C69+C112</f>
        <v>3414</v>
      </c>
      <c r="D26" s="107">
        <f t="shared" si="34"/>
        <v>4318</v>
      </c>
      <c r="E26" s="107">
        <f t="shared" si="34"/>
        <v>5095</v>
      </c>
      <c r="F26" s="107">
        <f t="shared" si="34"/>
        <v>5604</v>
      </c>
      <c r="G26" s="107">
        <f t="shared" si="34"/>
        <v>5103</v>
      </c>
      <c r="H26" s="107">
        <f t="shared" si="34"/>
        <v>4367</v>
      </c>
      <c r="I26" s="107">
        <f t="shared" si="34"/>
        <v>5029</v>
      </c>
      <c r="J26" s="107">
        <f t="shared" si="34"/>
        <v>4437</v>
      </c>
      <c r="K26" s="107">
        <f t="shared" si="34"/>
        <v>5575</v>
      </c>
      <c r="L26" s="107">
        <f t="shared" si="34"/>
        <v>5471</v>
      </c>
      <c r="M26" s="107">
        <f t="shared" si="34"/>
        <v>4905</v>
      </c>
      <c r="N26" s="107">
        <f t="shared" si="34"/>
        <v>6203</v>
      </c>
      <c r="O26" s="107">
        <f t="shared" si="34"/>
        <v>7079</v>
      </c>
      <c r="P26" s="107">
        <f t="shared" si="34"/>
        <v>6004</v>
      </c>
      <c r="Q26" s="107">
        <f t="shared" si="34"/>
        <v>5962</v>
      </c>
      <c r="R26" s="107">
        <f t="shared" si="34"/>
        <v>8255</v>
      </c>
      <c r="S26" s="107">
        <f t="shared" si="34"/>
        <v>6277</v>
      </c>
      <c r="T26" s="107">
        <f t="shared" si="34"/>
        <v>12551</v>
      </c>
      <c r="U26" s="107">
        <f t="shared" si="34"/>
        <v>5627</v>
      </c>
      <c r="V26" s="107">
        <f t="shared" si="34"/>
        <v>9797</v>
      </c>
      <c r="W26" s="107">
        <f t="shared" si="34"/>
        <v>16767</v>
      </c>
      <c r="X26" s="107">
        <f t="shared" si="34"/>
        <v>17601</v>
      </c>
      <c r="Y26" s="107">
        <f t="shared" si="34"/>
        <v>10240</v>
      </c>
      <c r="Z26" s="107">
        <f t="shared" si="34"/>
        <v>9495</v>
      </c>
      <c r="AA26" s="107">
        <f t="shared" si="34"/>
        <v>7886</v>
      </c>
      <c r="AB26" s="107">
        <f t="shared" si="34"/>
        <v>14049</v>
      </c>
      <c r="AC26" s="107">
        <f t="shared" si="34"/>
        <v>13758</v>
      </c>
      <c r="AD26" s="107">
        <f t="shared" si="34"/>
        <v>11889</v>
      </c>
      <c r="AE26" s="107">
        <f t="shared" si="5"/>
        <v>10985</v>
      </c>
      <c r="AF26" s="107">
        <f t="shared" ref="AF26:AJ26" si="35">AF69+AF112</f>
        <v>11986</v>
      </c>
      <c r="AG26" s="107">
        <f t="shared" si="35"/>
        <v>15641</v>
      </c>
      <c r="AH26" s="107">
        <f t="shared" si="35"/>
        <v>11878</v>
      </c>
      <c r="AI26" s="107">
        <f t="shared" si="35"/>
        <v>11086</v>
      </c>
      <c r="AJ26" s="107">
        <f t="shared" si="35"/>
        <v>10322</v>
      </c>
      <c r="AK26" s="107">
        <f t="shared" si="5"/>
        <v>3799</v>
      </c>
      <c r="AL26" s="108">
        <f t="shared" si="7"/>
        <v>298455</v>
      </c>
      <c r="AN26" s="8"/>
    </row>
    <row r="27" spans="1:40" s="9" customFormat="1" ht="12.75" customHeight="1" x14ac:dyDescent="0.2">
      <c r="A27" s="162"/>
      <c r="B27" s="82" t="s">
        <v>3</v>
      </c>
      <c r="C27" s="109">
        <f t="shared" ref="C27:AD27" si="36">C70+C113</f>
        <v>393050</v>
      </c>
      <c r="D27" s="109">
        <f t="shared" si="36"/>
        <v>492680</v>
      </c>
      <c r="E27" s="109">
        <f t="shared" si="36"/>
        <v>553670</v>
      </c>
      <c r="F27" s="109">
        <f t="shared" si="36"/>
        <v>644750</v>
      </c>
      <c r="G27" s="109">
        <f t="shared" si="36"/>
        <v>579083</v>
      </c>
      <c r="H27" s="109">
        <f t="shared" si="36"/>
        <v>484920</v>
      </c>
      <c r="I27" s="109">
        <f t="shared" si="36"/>
        <v>568117</v>
      </c>
      <c r="J27" s="109">
        <f t="shared" si="36"/>
        <v>522920</v>
      </c>
      <c r="K27" s="109">
        <f t="shared" si="36"/>
        <v>663427</v>
      </c>
      <c r="L27" s="109">
        <f t="shared" si="36"/>
        <v>694890</v>
      </c>
      <c r="M27" s="109">
        <f t="shared" si="36"/>
        <v>653559</v>
      </c>
      <c r="N27" s="109">
        <f t="shared" si="36"/>
        <v>803920</v>
      </c>
      <c r="O27" s="109">
        <f t="shared" si="36"/>
        <v>879059</v>
      </c>
      <c r="P27" s="109">
        <f t="shared" si="36"/>
        <v>863257</v>
      </c>
      <c r="Q27" s="109">
        <f t="shared" si="36"/>
        <v>991936</v>
      </c>
      <c r="R27" s="109">
        <f t="shared" si="36"/>
        <v>1262256</v>
      </c>
      <c r="S27" s="109">
        <f t="shared" si="36"/>
        <v>869530</v>
      </c>
      <c r="T27" s="109">
        <f t="shared" si="36"/>
        <v>2903048</v>
      </c>
      <c r="U27" s="109">
        <f t="shared" si="36"/>
        <v>983670.11</v>
      </c>
      <c r="V27" s="109">
        <f t="shared" si="36"/>
        <v>3348775.34</v>
      </c>
      <c r="W27" s="109">
        <f t="shared" si="36"/>
        <v>6105376.0999999996</v>
      </c>
      <c r="X27" s="109">
        <f t="shared" si="36"/>
        <v>5909828.7800000003</v>
      </c>
      <c r="Y27" s="109">
        <f t="shared" si="36"/>
        <v>3842204.81</v>
      </c>
      <c r="Z27" s="109">
        <f t="shared" si="36"/>
        <v>3150843.05</v>
      </c>
      <c r="AA27" s="109">
        <f t="shared" si="36"/>
        <v>2112650.3156222305</v>
      </c>
      <c r="AB27" s="109">
        <f t="shared" si="36"/>
        <v>5099334.18</v>
      </c>
      <c r="AC27" s="109">
        <f t="shared" si="36"/>
        <v>4710127.8279999997</v>
      </c>
      <c r="AD27" s="109">
        <f t="shared" si="36"/>
        <v>4207436.2709999997</v>
      </c>
      <c r="AE27" s="109">
        <f t="shared" si="5"/>
        <v>2930814.5949999993</v>
      </c>
      <c r="AF27" s="109">
        <f t="shared" ref="AF27:AJ27" si="37">AF70+AF113</f>
        <v>3629394.6730000004</v>
      </c>
      <c r="AG27" s="109">
        <f t="shared" si="37"/>
        <v>4403656.5330000008</v>
      </c>
      <c r="AH27" s="109">
        <f t="shared" si="37"/>
        <v>3600156.5595</v>
      </c>
      <c r="AI27" s="109">
        <f t="shared" si="37"/>
        <v>6148302.0200000014</v>
      </c>
      <c r="AJ27" s="109">
        <f t="shared" si="37"/>
        <v>4544356.4649999989</v>
      </c>
      <c r="AK27" s="109">
        <f t="shared" si="5"/>
        <v>2311594.77</v>
      </c>
      <c r="AL27" s="110">
        <f t="shared" si="7"/>
        <v>81862594.400122225</v>
      </c>
      <c r="AN27" s="8"/>
    </row>
    <row r="28" spans="1:40" s="9" customFormat="1" ht="12.75" customHeight="1" x14ac:dyDescent="0.2">
      <c r="A28" s="161" t="s">
        <v>15</v>
      </c>
      <c r="B28" s="81" t="s">
        <v>0</v>
      </c>
      <c r="C28" s="107">
        <f t="shared" ref="C28:AD28" si="38">C71+C114</f>
        <v>3655</v>
      </c>
      <c r="D28" s="107">
        <f t="shared" si="38"/>
        <v>4144</v>
      </c>
      <c r="E28" s="107">
        <f t="shared" si="38"/>
        <v>4789</v>
      </c>
      <c r="F28" s="107">
        <f t="shared" si="38"/>
        <v>5840</v>
      </c>
      <c r="G28" s="107">
        <f t="shared" si="38"/>
        <v>4192</v>
      </c>
      <c r="H28" s="107">
        <f t="shared" si="38"/>
        <v>4925</v>
      </c>
      <c r="I28" s="107">
        <f t="shared" si="38"/>
        <v>6003</v>
      </c>
      <c r="J28" s="107">
        <f t="shared" si="38"/>
        <v>5680</v>
      </c>
      <c r="K28" s="107">
        <f t="shared" si="38"/>
        <v>6028</v>
      </c>
      <c r="L28" s="107">
        <f t="shared" si="38"/>
        <v>6068</v>
      </c>
      <c r="M28" s="107">
        <f t="shared" si="38"/>
        <v>5727</v>
      </c>
      <c r="N28" s="107">
        <f t="shared" si="38"/>
        <v>6524</v>
      </c>
      <c r="O28" s="107">
        <f t="shared" si="38"/>
        <v>10249</v>
      </c>
      <c r="P28" s="107">
        <f t="shared" si="38"/>
        <v>11410</v>
      </c>
      <c r="Q28" s="107">
        <f t="shared" si="38"/>
        <v>9823</v>
      </c>
      <c r="R28" s="107">
        <f t="shared" si="38"/>
        <v>12777</v>
      </c>
      <c r="S28" s="107">
        <f t="shared" si="38"/>
        <v>15992</v>
      </c>
      <c r="T28" s="107">
        <f t="shared" si="38"/>
        <v>29347</v>
      </c>
      <c r="U28" s="107">
        <f t="shared" si="38"/>
        <v>15117</v>
      </c>
      <c r="V28" s="107">
        <f t="shared" si="38"/>
        <v>17612</v>
      </c>
      <c r="W28" s="107">
        <f t="shared" si="38"/>
        <v>30394</v>
      </c>
      <c r="X28" s="107">
        <f t="shared" si="38"/>
        <v>31299</v>
      </c>
      <c r="Y28" s="107">
        <f t="shared" si="38"/>
        <v>18938</v>
      </c>
      <c r="Z28" s="107">
        <f t="shared" si="38"/>
        <v>21884</v>
      </c>
      <c r="AA28" s="107">
        <f t="shared" si="38"/>
        <v>18286</v>
      </c>
      <c r="AB28" s="107">
        <f t="shared" si="38"/>
        <v>24507</v>
      </c>
      <c r="AC28" s="107">
        <f t="shared" si="38"/>
        <v>25653</v>
      </c>
      <c r="AD28" s="107">
        <f t="shared" si="38"/>
        <v>24201</v>
      </c>
      <c r="AE28" s="107">
        <f t="shared" si="5"/>
        <v>19443</v>
      </c>
      <c r="AF28" s="107">
        <f t="shared" ref="AF28:AJ28" si="39">AF71+AF114</f>
        <v>22915</v>
      </c>
      <c r="AG28" s="107">
        <f t="shared" si="39"/>
        <v>21615</v>
      </c>
      <c r="AH28" s="107">
        <f t="shared" si="39"/>
        <v>24796</v>
      </c>
      <c r="AI28" s="107">
        <f t="shared" si="39"/>
        <v>17273</v>
      </c>
      <c r="AJ28" s="107">
        <f t="shared" si="39"/>
        <v>16133</v>
      </c>
      <c r="AK28" s="107">
        <f t="shared" si="5"/>
        <v>8951</v>
      </c>
      <c r="AL28" s="108">
        <f t="shared" si="7"/>
        <v>512190</v>
      </c>
      <c r="AN28" s="8"/>
    </row>
    <row r="29" spans="1:40" s="9" customFormat="1" ht="12.75" customHeight="1" x14ac:dyDescent="0.2">
      <c r="A29" s="162"/>
      <c r="B29" s="82" t="s">
        <v>3</v>
      </c>
      <c r="C29" s="109">
        <f t="shared" ref="C29:AD29" si="40">C72+C115</f>
        <v>419730</v>
      </c>
      <c r="D29" s="109">
        <f t="shared" si="40"/>
        <v>467986</v>
      </c>
      <c r="E29" s="109">
        <f t="shared" si="40"/>
        <v>543065</v>
      </c>
      <c r="F29" s="109">
        <f t="shared" si="40"/>
        <v>667599</v>
      </c>
      <c r="G29" s="109">
        <f t="shared" si="40"/>
        <v>495984</v>
      </c>
      <c r="H29" s="109">
        <f t="shared" si="40"/>
        <v>553505</v>
      </c>
      <c r="I29" s="109">
        <f t="shared" si="40"/>
        <v>682725</v>
      </c>
      <c r="J29" s="109">
        <f t="shared" si="40"/>
        <v>657482</v>
      </c>
      <c r="K29" s="109">
        <f t="shared" si="40"/>
        <v>707634</v>
      </c>
      <c r="L29" s="109">
        <f t="shared" si="40"/>
        <v>699161</v>
      </c>
      <c r="M29" s="109">
        <f t="shared" si="40"/>
        <v>653294</v>
      </c>
      <c r="N29" s="109">
        <f t="shared" si="40"/>
        <v>762197</v>
      </c>
      <c r="O29" s="109">
        <f t="shared" si="40"/>
        <v>1192925</v>
      </c>
      <c r="P29" s="109">
        <f t="shared" si="40"/>
        <v>1714976</v>
      </c>
      <c r="Q29" s="109">
        <f t="shared" si="40"/>
        <v>1758214</v>
      </c>
      <c r="R29" s="109">
        <f t="shared" si="40"/>
        <v>1739334</v>
      </c>
      <c r="S29" s="109">
        <f t="shared" si="40"/>
        <v>3437181</v>
      </c>
      <c r="T29" s="109">
        <f t="shared" si="40"/>
        <v>3624178</v>
      </c>
      <c r="U29" s="109">
        <f t="shared" si="40"/>
        <v>3122365.3299999996</v>
      </c>
      <c r="V29" s="109">
        <f t="shared" si="40"/>
        <v>4151493.2800000003</v>
      </c>
      <c r="W29" s="109">
        <f t="shared" si="40"/>
        <v>7204059.9000000004</v>
      </c>
      <c r="X29" s="109">
        <f t="shared" si="40"/>
        <v>10249441.33</v>
      </c>
      <c r="Y29" s="109">
        <f t="shared" si="40"/>
        <v>5901076.8300000001</v>
      </c>
      <c r="Z29" s="109">
        <f t="shared" si="40"/>
        <v>4696298.82</v>
      </c>
      <c r="AA29" s="109">
        <f t="shared" si="40"/>
        <v>3344749.6163817272</v>
      </c>
      <c r="AB29" s="109">
        <f t="shared" si="40"/>
        <v>6373959.3027795274</v>
      </c>
      <c r="AC29" s="109">
        <f t="shared" si="40"/>
        <v>5332479.5200000005</v>
      </c>
      <c r="AD29" s="109">
        <f t="shared" si="40"/>
        <v>7859925.9589999989</v>
      </c>
      <c r="AE29" s="109">
        <f t="shared" si="5"/>
        <v>4994632.9600000009</v>
      </c>
      <c r="AF29" s="109">
        <f t="shared" ref="AF29:AJ29" si="41">AF72+AF115</f>
        <v>6122512.2470084028</v>
      </c>
      <c r="AG29" s="109">
        <f t="shared" si="41"/>
        <v>5846997.4210000001</v>
      </c>
      <c r="AH29" s="109">
        <f t="shared" si="41"/>
        <v>5711801.7016000003</v>
      </c>
      <c r="AI29" s="109">
        <f t="shared" si="41"/>
        <v>8313721.9360000007</v>
      </c>
      <c r="AJ29" s="109">
        <f t="shared" si="41"/>
        <v>6372647.4371000007</v>
      </c>
      <c r="AK29" s="109">
        <f t="shared" si="5"/>
        <v>8092986.3140000012</v>
      </c>
      <c r="AL29" s="110">
        <f t="shared" si="7"/>
        <v>124468319.90486966</v>
      </c>
      <c r="AN29" s="8"/>
    </row>
    <row r="30" spans="1:40" s="9" customFormat="1" ht="12.75" customHeight="1" x14ac:dyDescent="0.2">
      <c r="A30" s="161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K43" si="42">AF73+AF116</f>
        <v>10418</v>
      </c>
      <c r="AG30" s="107">
        <f t="shared" ref="AG30:AJ30" si="43">AG73+AG116</f>
        <v>12969</v>
      </c>
      <c r="AH30" s="107">
        <f t="shared" si="43"/>
        <v>10461</v>
      </c>
      <c r="AI30" s="107">
        <f t="shared" si="43"/>
        <v>9214</v>
      </c>
      <c r="AJ30" s="107">
        <f t="shared" si="43"/>
        <v>10585</v>
      </c>
      <c r="AK30" s="107">
        <f t="shared" si="42"/>
        <v>3984</v>
      </c>
      <c r="AL30" s="108">
        <f t="shared" si="7"/>
        <v>57631</v>
      </c>
      <c r="AN30" s="8"/>
    </row>
    <row r="31" spans="1:40" s="9" customFormat="1" ht="12.75" customHeight="1" x14ac:dyDescent="0.2">
      <c r="A31" s="162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42"/>
        <v>3987004.2609999999</v>
      </c>
      <c r="AG31" s="109">
        <f t="shared" ref="AG31:AJ31" si="44">AG74+AG117</f>
        <v>3947651.4499999997</v>
      </c>
      <c r="AH31" s="109">
        <f t="shared" si="44"/>
        <v>4201795.2089999998</v>
      </c>
      <c r="AI31" s="109">
        <f t="shared" si="44"/>
        <v>4790892.9389999993</v>
      </c>
      <c r="AJ31" s="109">
        <f t="shared" si="44"/>
        <v>5651827.9010000015</v>
      </c>
      <c r="AK31" s="109">
        <f t="shared" si="42"/>
        <v>2293176.1130000004</v>
      </c>
      <c r="AL31" s="110">
        <f t="shared" si="7"/>
        <v>24872347.873</v>
      </c>
      <c r="AN31" s="8"/>
    </row>
    <row r="32" spans="1:40" s="9" customFormat="1" ht="12.75" customHeight="1" x14ac:dyDescent="0.2">
      <c r="A32" s="161" t="s">
        <v>16</v>
      </c>
      <c r="B32" s="81" t="s">
        <v>0</v>
      </c>
      <c r="C32" s="107">
        <f t="shared" ref="C32:AD32" si="45">C75+C118</f>
        <v>5038</v>
      </c>
      <c r="D32" s="107">
        <f t="shared" si="45"/>
        <v>5595</v>
      </c>
      <c r="E32" s="107">
        <f t="shared" si="45"/>
        <v>4965</v>
      </c>
      <c r="F32" s="107">
        <f t="shared" si="45"/>
        <v>5721</v>
      </c>
      <c r="G32" s="107">
        <f t="shared" si="45"/>
        <v>6840</v>
      </c>
      <c r="H32" s="107">
        <f t="shared" si="45"/>
        <v>7447</v>
      </c>
      <c r="I32" s="107">
        <f t="shared" si="45"/>
        <v>10221</v>
      </c>
      <c r="J32" s="107">
        <f t="shared" si="45"/>
        <v>8621</v>
      </c>
      <c r="K32" s="107">
        <f t="shared" si="45"/>
        <v>8316</v>
      </c>
      <c r="L32" s="107">
        <f t="shared" si="45"/>
        <v>7968</v>
      </c>
      <c r="M32" s="107">
        <f t="shared" si="45"/>
        <v>8143</v>
      </c>
      <c r="N32" s="107">
        <f t="shared" si="45"/>
        <v>9015</v>
      </c>
      <c r="O32" s="107">
        <f t="shared" si="45"/>
        <v>13765</v>
      </c>
      <c r="P32" s="107">
        <f t="shared" si="45"/>
        <v>12703</v>
      </c>
      <c r="Q32" s="107">
        <f t="shared" si="45"/>
        <v>11242</v>
      </c>
      <c r="R32" s="107">
        <f t="shared" si="45"/>
        <v>17433</v>
      </c>
      <c r="S32" s="107">
        <f t="shared" si="45"/>
        <v>22209</v>
      </c>
      <c r="T32" s="107">
        <f t="shared" si="45"/>
        <v>32183</v>
      </c>
      <c r="U32" s="107">
        <f t="shared" si="45"/>
        <v>15863</v>
      </c>
      <c r="V32" s="107">
        <f t="shared" si="45"/>
        <v>26415</v>
      </c>
      <c r="W32" s="107">
        <f t="shared" si="45"/>
        <v>60675</v>
      </c>
      <c r="X32" s="107">
        <f t="shared" si="45"/>
        <v>51320</v>
      </c>
      <c r="Y32" s="107">
        <f t="shared" si="45"/>
        <v>24411</v>
      </c>
      <c r="Z32" s="107">
        <f t="shared" si="45"/>
        <v>31184</v>
      </c>
      <c r="AA32" s="107">
        <f t="shared" si="45"/>
        <v>28356</v>
      </c>
      <c r="AB32" s="107">
        <f t="shared" si="45"/>
        <v>34746</v>
      </c>
      <c r="AC32" s="107">
        <f t="shared" si="45"/>
        <v>38891</v>
      </c>
      <c r="AD32" s="107">
        <f t="shared" si="45"/>
        <v>41943</v>
      </c>
      <c r="AE32" s="107">
        <f t="shared" ref="AE32:AE43" si="46">AE75+AE118</f>
        <v>27472</v>
      </c>
      <c r="AF32" s="107">
        <f t="shared" si="42"/>
        <v>22141</v>
      </c>
      <c r="AG32" s="107">
        <f t="shared" ref="AG32:AJ32" si="47">AG75+AG118</f>
        <v>31213</v>
      </c>
      <c r="AH32" s="107">
        <f t="shared" si="47"/>
        <v>29704</v>
      </c>
      <c r="AI32" s="107">
        <f t="shared" si="47"/>
        <v>17477</v>
      </c>
      <c r="AJ32" s="107">
        <f t="shared" si="47"/>
        <v>19793</v>
      </c>
      <c r="AK32" s="107">
        <f t="shared" si="42"/>
        <v>8302</v>
      </c>
      <c r="AL32" s="108">
        <f t="shared" si="7"/>
        <v>707331</v>
      </c>
      <c r="AN32" s="8"/>
    </row>
    <row r="33" spans="1:40" s="9" customFormat="1" ht="12.75" customHeight="1" x14ac:dyDescent="0.2">
      <c r="A33" s="162"/>
      <c r="B33" s="82" t="s">
        <v>3</v>
      </c>
      <c r="C33" s="109">
        <f t="shared" ref="C33:AD33" si="48">C76+C119</f>
        <v>558780</v>
      </c>
      <c r="D33" s="109">
        <f t="shared" si="48"/>
        <v>618980</v>
      </c>
      <c r="E33" s="109">
        <f t="shared" si="48"/>
        <v>536620</v>
      </c>
      <c r="F33" s="109">
        <f t="shared" si="48"/>
        <v>602760</v>
      </c>
      <c r="G33" s="109">
        <f t="shared" si="48"/>
        <v>759698</v>
      </c>
      <c r="H33" s="109">
        <f t="shared" si="48"/>
        <v>843870</v>
      </c>
      <c r="I33" s="109">
        <f t="shared" si="48"/>
        <v>1169506</v>
      </c>
      <c r="J33" s="109">
        <f t="shared" si="48"/>
        <v>1035260</v>
      </c>
      <c r="K33" s="109">
        <f t="shared" si="48"/>
        <v>1078927</v>
      </c>
      <c r="L33" s="109">
        <f t="shared" si="48"/>
        <v>981710</v>
      </c>
      <c r="M33" s="109">
        <f t="shared" si="48"/>
        <v>1008860</v>
      </c>
      <c r="N33" s="109">
        <f t="shared" si="48"/>
        <v>1271789</v>
      </c>
      <c r="O33" s="109">
        <f t="shared" si="48"/>
        <v>2125007</v>
      </c>
      <c r="P33" s="109">
        <f t="shared" si="48"/>
        <v>2095184</v>
      </c>
      <c r="Q33" s="109">
        <f t="shared" si="48"/>
        <v>2040944</v>
      </c>
      <c r="R33" s="109">
        <f t="shared" si="48"/>
        <v>2849781</v>
      </c>
      <c r="S33" s="109">
        <f t="shared" si="48"/>
        <v>3272584</v>
      </c>
      <c r="T33" s="109">
        <f t="shared" si="48"/>
        <v>4520510</v>
      </c>
      <c r="U33" s="109">
        <f t="shared" si="48"/>
        <v>3760996.84</v>
      </c>
      <c r="V33" s="109">
        <f t="shared" si="48"/>
        <v>7817186.96</v>
      </c>
      <c r="W33" s="109">
        <f t="shared" si="48"/>
        <v>14337572.6</v>
      </c>
      <c r="X33" s="109">
        <f t="shared" si="48"/>
        <v>17259685.699999999</v>
      </c>
      <c r="Y33" s="109">
        <f t="shared" si="48"/>
        <v>7678099.0399999991</v>
      </c>
      <c r="Z33" s="109">
        <f t="shared" si="48"/>
        <v>7149223.4100000001</v>
      </c>
      <c r="AA33" s="109">
        <f t="shared" si="48"/>
        <v>6539084.6698728362</v>
      </c>
      <c r="AB33" s="109">
        <f t="shared" si="48"/>
        <v>10519225.996698709</v>
      </c>
      <c r="AC33" s="109">
        <f t="shared" si="48"/>
        <v>10990841.169738423</v>
      </c>
      <c r="AD33" s="109">
        <f t="shared" si="48"/>
        <v>11181726.507997204</v>
      </c>
      <c r="AE33" s="109">
        <f t="shared" si="46"/>
        <v>8684584.7678965963</v>
      </c>
      <c r="AF33" s="109">
        <f t="shared" si="42"/>
        <v>7660436.1000834415</v>
      </c>
      <c r="AG33" s="109">
        <f t="shared" ref="AG33:AJ33" si="49">AG76+AG119</f>
        <v>9506266.2893902212</v>
      </c>
      <c r="AH33" s="109">
        <f t="shared" si="49"/>
        <v>8200475.6889999993</v>
      </c>
      <c r="AI33" s="109">
        <f t="shared" si="49"/>
        <v>10149414.461800002</v>
      </c>
      <c r="AJ33" s="109">
        <f t="shared" si="49"/>
        <v>11435010.1282</v>
      </c>
      <c r="AK33" s="109">
        <f t="shared" si="42"/>
        <v>5696507.9460000005</v>
      </c>
      <c r="AL33" s="110">
        <f t="shared" si="7"/>
        <v>185937108.27667743</v>
      </c>
      <c r="AN33" s="8"/>
    </row>
    <row r="34" spans="1:40" s="9" customFormat="1" ht="12.75" customHeight="1" x14ac:dyDescent="0.2">
      <c r="A34" s="161" t="s">
        <v>17</v>
      </c>
      <c r="B34" s="81" t="s">
        <v>0</v>
      </c>
      <c r="C34" s="107">
        <f t="shared" ref="C34:AD34" si="50">C77+C120</f>
        <v>2321</v>
      </c>
      <c r="D34" s="107">
        <f t="shared" si="50"/>
        <v>3242</v>
      </c>
      <c r="E34" s="107">
        <f t="shared" si="50"/>
        <v>3581</v>
      </c>
      <c r="F34" s="107">
        <f t="shared" si="50"/>
        <v>4587</v>
      </c>
      <c r="G34" s="107">
        <f t="shared" si="50"/>
        <v>4280</v>
      </c>
      <c r="H34" s="107">
        <f t="shared" si="50"/>
        <v>3824</v>
      </c>
      <c r="I34" s="107">
        <f t="shared" si="50"/>
        <v>4710</v>
      </c>
      <c r="J34" s="107">
        <f t="shared" si="50"/>
        <v>4750</v>
      </c>
      <c r="K34" s="107">
        <f t="shared" si="50"/>
        <v>4265</v>
      </c>
      <c r="L34" s="107">
        <f t="shared" si="50"/>
        <v>4852</v>
      </c>
      <c r="M34" s="107">
        <f t="shared" si="50"/>
        <v>3799</v>
      </c>
      <c r="N34" s="107">
        <f t="shared" si="50"/>
        <v>5087</v>
      </c>
      <c r="O34" s="107">
        <f t="shared" si="50"/>
        <v>4849</v>
      </c>
      <c r="P34" s="107">
        <f t="shared" si="50"/>
        <v>5851</v>
      </c>
      <c r="Q34" s="107">
        <f t="shared" si="50"/>
        <v>6556</v>
      </c>
      <c r="R34" s="107">
        <f t="shared" si="50"/>
        <v>8296</v>
      </c>
      <c r="S34" s="107">
        <f t="shared" si="50"/>
        <v>11457</v>
      </c>
      <c r="T34" s="107">
        <f t="shared" si="50"/>
        <v>25746</v>
      </c>
      <c r="U34" s="107">
        <f t="shared" si="50"/>
        <v>14727</v>
      </c>
      <c r="V34" s="107">
        <f t="shared" si="50"/>
        <v>23430</v>
      </c>
      <c r="W34" s="107">
        <f t="shared" si="50"/>
        <v>10367</v>
      </c>
      <c r="X34" s="107">
        <f t="shared" si="50"/>
        <v>13528</v>
      </c>
      <c r="Y34" s="107">
        <f t="shared" si="50"/>
        <v>14751</v>
      </c>
      <c r="Z34" s="107">
        <f t="shared" si="50"/>
        <v>19827</v>
      </c>
      <c r="AA34" s="107">
        <f t="shared" si="50"/>
        <v>17933</v>
      </c>
      <c r="AB34" s="107">
        <f t="shared" si="50"/>
        <v>20359</v>
      </c>
      <c r="AC34" s="107">
        <f t="shared" si="50"/>
        <v>24638</v>
      </c>
      <c r="AD34" s="107">
        <f t="shared" si="50"/>
        <v>25440</v>
      </c>
      <c r="AE34" s="107">
        <f t="shared" si="46"/>
        <v>16453</v>
      </c>
      <c r="AF34" s="107">
        <f t="shared" si="42"/>
        <v>19011</v>
      </c>
      <c r="AG34" s="107">
        <f t="shared" ref="AG34:AJ34" si="51">AG77+AG120</f>
        <v>20260</v>
      </c>
      <c r="AH34" s="107">
        <f t="shared" si="51"/>
        <v>24576</v>
      </c>
      <c r="AI34" s="107">
        <f t="shared" si="51"/>
        <v>16009</v>
      </c>
      <c r="AJ34" s="107">
        <f t="shared" si="51"/>
        <v>12334</v>
      </c>
      <c r="AK34" s="107">
        <f t="shared" si="42"/>
        <v>4460</v>
      </c>
      <c r="AL34" s="108">
        <f t="shared" si="7"/>
        <v>410156</v>
      </c>
      <c r="AN34" s="8"/>
    </row>
    <row r="35" spans="1:40" s="9" customFormat="1" ht="12.75" customHeight="1" x14ac:dyDescent="0.2">
      <c r="A35" s="162"/>
      <c r="B35" s="82" t="s">
        <v>3</v>
      </c>
      <c r="C35" s="109">
        <f t="shared" ref="C35:AD35" si="52">C78+C121</f>
        <v>249030</v>
      </c>
      <c r="D35" s="109">
        <f t="shared" si="52"/>
        <v>359770</v>
      </c>
      <c r="E35" s="109">
        <f t="shared" si="52"/>
        <v>398108</v>
      </c>
      <c r="F35" s="109">
        <f t="shared" si="52"/>
        <v>459872</v>
      </c>
      <c r="G35" s="109">
        <f t="shared" si="52"/>
        <v>477506</v>
      </c>
      <c r="H35" s="109">
        <f t="shared" si="52"/>
        <v>437747</v>
      </c>
      <c r="I35" s="109">
        <f t="shared" si="52"/>
        <v>569148</v>
      </c>
      <c r="J35" s="109">
        <f t="shared" si="52"/>
        <v>619017</v>
      </c>
      <c r="K35" s="109">
        <f t="shared" si="52"/>
        <v>529630</v>
      </c>
      <c r="L35" s="109">
        <f t="shared" si="52"/>
        <v>633192</v>
      </c>
      <c r="M35" s="109">
        <f t="shared" si="52"/>
        <v>483707</v>
      </c>
      <c r="N35" s="109">
        <f t="shared" si="52"/>
        <v>761497</v>
      </c>
      <c r="O35" s="109">
        <f t="shared" si="52"/>
        <v>722837</v>
      </c>
      <c r="P35" s="109">
        <f t="shared" si="52"/>
        <v>1172000</v>
      </c>
      <c r="Q35" s="109">
        <f t="shared" si="52"/>
        <v>1408494</v>
      </c>
      <c r="R35" s="109">
        <f t="shared" si="52"/>
        <v>1333490</v>
      </c>
      <c r="S35" s="109">
        <f t="shared" si="52"/>
        <v>2315012</v>
      </c>
      <c r="T35" s="109">
        <f t="shared" si="52"/>
        <v>3705293</v>
      </c>
      <c r="U35" s="109">
        <f t="shared" si="52"/>
        <v>2452894.5</v>
      </c>
      <c r="V35" s="109">
        <f t="shared" si="52"/>
        <v>4691703.6199999992</v>
      </c>
      <c r="W35" s="109">
        <f t="shared" si="52"/>
        <v>2268736.6</v>
      </c>
      <c r="X35" s="109">
        <f t="shared" si="52"/>
        <v>3038949.02</v>
      </c>
      <c r="Y35" s="109">
        <f t="shared" si="52"/>
        <v>3081771.5599999996</v>
      </c>
      <c r="Z35" s="109">
        <f t="shared" si="52"/>
        <v>4093217.1</v>
      </c>
      <c r="AA35" s="109">
        <f t="shared" si="52"/>
        <v>4001190.1596404803</v>
      </c>
      <c r="AB35" s="109">
        <f t="shared" si="52"/>
        <v>6252229.8199999975</v>
      </c>
      <c r="AC35" s="109">
        <f t="shared" si="52"/>
        <v>6229672.3200000003</v>
      </c>
      <c r="AD35" s="109">
        <f t="shared" si="52"/>
        <v>8403500.165000001</v>
      </c>
      <c r="AE35" s="109">
        <f t="shared" si="46"/>
        <v>5522581.9700000007</v>
      </c>
      <c r="AF35" s="109">
        <f t="shared" si="42"/>
        <v>7285604.6999999993</v>
      </c>
      <c r="AG35" s="109">
        <f t="shared" ref="AG35:AJ35" si="53">AG78+AG121</f>
        <v>6327577.8585600005</v>
      </c>
      <c r="AH35" s="109">
        <f t="shared" si="53"/>
        <v>7965165.6078000003</v>
      </c>
      <c r="AI35" s="109">
        <f t="shared" si="53"/>
        <v>9928366.4930000007</v>
      </c>
      <c r="AJ35" s="109">
        <f t="shared" si="53"/>
        <v>8427753.0735000018</v>
      </c>
      <c r="AK35" s="109">
        <f t="shared" si="42"/>
        <v>2757568.6059999997</v>
      </c>
      <c r="AL35" s="110">
        <f t="shared" si="7"/>
        <v>109363833.17350049</v>
      </c>
      <c r="AN35" s="8"/>
    </row>
    <row r="36" spans="1:40" s="9" customFormat="1" ht="12.75" customHeight="1" x14ac:dyDescent="0.2">
      <c r="A36" s="161" t="s">
        <v>18</v>
      </c>
      <c r="B36" s="81" t="s">
        <v>0</v>
      </c>
      <c r="C36" s="107">
        <f t="shared" ref="C36:AD36" si="54">C79+C122</f>
        <v>0</v>
      </c>
      <c r="D36" s="107">
        <f t="shared" si="54"/>
        <v>0</v>
      </c>
      <c r="E36" s="107">
        <f t="shared" si="54"/>
        <v>0</v>
      </c>
      <c r="F36" s="107">
        <f t="shared" si="54"/>
        <v>0</v>
      </c>
      <c r="G36" s="107">
        <f t="shared" si="54"/>
        <v>0</v>
      </c>
      <c r="H36" s="107">
        <f t="shared" si="54"/>
        <v>0</v>
      </c>
      <c r="I36" s="107">
        <f t="shared" si="54"/>
        <v>0</v>
      </c>
      <c r="J36" s="107">
        <f t="shared" si="54"/>
        <v>0</v>
      </c>
      <c r="K36" s="107">
        <f t="shared" si="54"/>
        <v>0</v>
      </c>
      <c r="L36" s="107">
        <f t="shared" si="54"/>
        <v>0</v>
      </c>
      <c r="M36" s="107">
        <f t="shared" si="54"/>
        <v>0</v>
      </c>
      <c r="N36" s="107">
        <f t="shared" si="54"/>
        <v>0</v>
      </c>
      <c r="O36" s="107">
        <f t="shared" si="54"/>
        <v>0</v>
      </c>
      <c r="P36" s="107">
        <f t="shared" si="54"/>
        <v>0</v>
      </c>
      <c r="Q36" s="107">
        <f t="shared" si="54"/>
        <v>0</v>
      </c>
      <c r="R36" s="107">
        <f t="shared" si="54"/>
        <v>0</v>
      </c>
      <c r="S36" s="107">
        <f t="shared" si="54"/>
        <v>0</v>
      </c>
      <c r="T36" s="107">
        <f t="shared" si="54"/>
        <v>0</v>
      </c>
      <c r="U36" s="107">
        <f t="shared" si="54"/>
        <v>4459</v>
      </c>
      <c r="V36" s="107">
        <f t="shared" si="54"/>
        <v>5204</v>
      </c>
      <c r="W36" s="107">
        <f t="shared" si="54"/>
        <v>3853</v>
      </c>
      <c r="X36" s="107">
        <f t="shared" si="54"/>
        <v>3894</v>
      </c>
      <c r="Y36" s="107">
        <f t="shared" si="54"/>
        <v>4647</v>
      </c>
      <c r="Z36" s="107">
        <f t="shared" si="54"/>
        <v>5307</v>
      </c>
      <c r="AA36" s="107">
        <f t="shared" si="54"/>
        <v>5042</v>
      </c>
      <c r="AB36" s="107">
        <f t="shared" si="54"/>
        <v>6695</v>
      </c>
      <c r="AC36" s="107">
        <f t="shared" si="54"/>
        <v>7621</v>
      </c>
      <c r="AD36" s="107">
        <f t="shared" si="54"/>
        <v>6222</v>
      </c>
      <c r="AE36" s="107">
        <f t="shared" si="46"/>
        <v>6002</v>
      </c>
      <c r="AF36" s="107">
        <f t="shared" si="42"/>
        <v>5618</v>
      </c>
      <c r="AG36" s="107">
        <f t="shared" ref="AG36:AJ36" si="55">AG79+AG122</f>
        <v>6793</v>
      </c>
      <c r="AH36" s="107">
        <f t="shared" si="55"/>
        <v>6159</v>
      </c>
      <c r="AI36" s="107">
        <f t="shared" si="55"/>
        <v>3763</v>
      </c>
      <c r="AJ36" s="107">
        <f t="shared" si="55"/>
        <v>2675</v>
      </c>
      <c r="AK36" s="107">
        <f t="shared" si="42"/>
        <v>643</v>
      </c>
      <c r="AL36" s="108">
        <f t="shared" si="7"/>
        <v>84597</v>
      </c>
      <c r="AN36" s="8"/>
    </row>
    <row r="37" spans="1:40" s="9" customFormat="1" ht="12.75" customHeight="1" x14ac:dyDescent="0.2">
      <c r="A37" s="162"/>
      <c r="B37" s="82" t="s">
        <v>3</v>
      </c>
      <c r="C37" s="109">
        <f t="shared" ref="C37:AD37" si="56">C80+C123</f>
        <v>0</v>
      </c>
      <c r="D37" s="109">
        <f t="shared" si="56"/>
        <v>0</v>
      </c>
      <c r="E37" s="109">
        <f t="shared" si="56"/>
        <v>0</v>
      </c>
      <c r="F37" s="109">
        <f t="shared" si="56"/>
        <v>0</v>
      </c>
      <c r="G37" s="109">
        <f t="shared" si="56"/>
        <v>0</v>
      </c>
      <c r="H37" s="109">
        <f t="shared" si="56"/>
        <v>0</v>
      </c>
      <c r="I37" s="109">
        <f t="shared" si="56"/>
        <v>0</v>
      </c>
      <c r="J37" s="109">
        <f t="shared" si="56"/>
        <v>0</v>
      </c>
      <c r="K37" s="109">
        <f t="shared" si="56"/>
        <v>0</v>
      </c>
      <c r="L37" s="109">
        <f t="shared" si="56"/>
        <v>0</v>
      </c>
      <c r="M37" s="109">
        <f t="shared" si="56"/>
        <v>0</v>
      </c>
      <c r="N37" s="109">
        <f t="shared" si="56"/>
        <v>0</v>
      </c>
      <c r="O37" s="109">
        <f t="shared" si="56"/>
        <v>0</v>
      </c>
      <c r="P37" s="109">
        <f t="shared" si="56"/>
        <v>0</v>
      </c>
      <c r="Q37" s="109">
        <f t="shared" si="56"/>
        <v>0</v>
      </c>
      <c r="R37" s="109">
        <f t="shared" si="56"/>
        <v>0</v>
      </c>
      <c r="S37" s="109">
        <f t="shared" si="56"/>
        <v>0</v>
      </c>
      <c r="T37" s="109">
        <f t="shared" si="56"/>
        <v>0</v>
      </c>
      <c r="U37" s="109">
        <f t="shared" si="56"/>
        <v>798340</v>
      </c>
      <c r="V37" s="109">
        <f t="shared" si="56"/>
        <v>1397148.7399999998</v>
      </c>
      <c r="W37" s="109">
        <f t="shared" si="56"/>
        <v>657896.80000000005</v>
      </c>
      <c r="X37" s="109">
        <f t="shared" si="56"/>
        <v>937394.49</v>
      </c>
      <c r="Y37" s="109">
        <f t="shared" si="56"/>
        <v>974617.54</v>
      </c>
      <c r="Z37" s="109">
        <f t="shared" si="56"/>
        <v>1210841.48</v>
      </c>
      <c r="AA37" s="109">
        <f t="shared" si="56"/>
        <v>1043658.67</v>
      </c>
      <c r="AB37" s="109">
        <f t="shared" si="56"/>
        <v>1613589.1099999999</v>
      </c>
      <c r="AC37" s="109">
        <f t="shared" si="56"/>
        <v>2294115.6300000004</v>
      </c>
      <c r="AD37" s="109">
        <f t="shared" si="56"/>
        <v>1871512</v>
      </c>
      <c r="AE37" s="109">
        <f t="shared" si="46"/>
        <v>1830130.9899999998</v>
      </c>
      <c r="AF37" s="109">
        <f t="shared" si="42"/>
        <v>1373144.503</v>
      </c>
      <c r="AG37" s="109">
        <f t="shared" ref="AG37:AJ37" si="57">AG80+AG123</f>
        <v>2317166.75</v>
      </c>
      <c r="AH37" s="109">
        <f t="shared" si="57"/>
        <v>1983374.7459999998</v>
      </c>
      <c r="AI37" s="109">
        <f t="shared" si="57"/>
        <v>2793882.2180000003</v>
      </c>
      <c r="AJ37" s="109">
        <f t="shared" si="57"/>
        <v>1682682.0480000002</v>
      </c>
      <c r="AK37" s="109">
        <f t="shared" si="42"/>
        <v>285825.26</v>
      </c>
      <c r="AL37" s="110">
        <f t="shared" si="7"/>
        <v>25065320.975000005</v>
      </c>
      <c r="AN37" s="8"/>
    </row>
    <row r="38" spans="1:40" s="9" customFormat="1" ht="12.75" customHeight="1" x14ac:dyDescent="0.2">
      <c r="A38" s="161" t="s">
        <v>19</v>
      </c>
      <c r="B38" s="81" t="s">
        <v>0</v>
      </c>
      <c r="C38" s="107">
        <f t="shared" ref="C38:AD38" si="58">C81+C124</f>
        <v>2945</v>
      </c>
      <c r="D38" s="107">
        <f t="shared" si="58"/>
        <v>2630</v>
      </c>
      <c r="E38" s="107">
        <f t="shared" si="58"/>
        <v>2651</v>
      </c>
      <c r="F38" s="107">
        <f t="shared" si="58"/>
        <v>3493</v>
      </c>
      <c r="G38" s="107">
        <f t="shared" si="58"/>
        <v>3879</v>
      </c>
      <c r="H38" s="107">
        <f t="shared" si="58"/>
        <v>3140</v>
      </c>
      <c r="I38" s="107">
        <f t="shared" si="58"/>
        <v>4630</v>
      </c>
      <c r="J38" s="107">
        <f t="shared" si="58"/>
        <v>3769</v>
      </c>
      <c r="K38" s="107">
        <f t="shared" si="58"/>
        <v>3726</v>
      </c>
      <c r="L38" s="107">
        <f t="shared" si="58"/>
        <v>2851</v>
      </c>
      <c r="M38" s="107">
        <f t="shared" si="58"/>
        <v>3898</v>
      </c>
      <c r="N38" s="107">
        <f t="shared" si="58"/>
        <v>4700</v>
      </c>
      <c r="O38" s="107">
        <f t="shared" si="58"/>
        <v>7190</v>
      </c>
      <c r="P38" s="107">
        <f t="shared" si="58"/>
        <v>5996</v>
      </c>
      <c r="Q38" s="107">
        <f t="shared" si="58"/>
        <v>7274</v>
      </c>
      <c r="R38" s="107">
        <f t="shared" si="58"/>
        <v>8871</v>
      </c>
      <c r="S38" s="107">
        <f t="shared" si="58"/>
        <v>8197</v>
      </c>
      <c r="T38" s="107">
        <f t="shared" si="58"/>
        <v>14482</v>
      </c>
      <c r="U38" s="107">
        <f t="shared" si="58"/>
        <v>8749</v>
      </c>
      <c r="V38" s="107">
        <f t="shared" si="58"/>
        <v>12890</v>
      </c>
      <c r="W38" s="107">
        <f t="shared" si="58"/>
        <v>5235</v>
      </c>
      <c r="X38" s="107">
        <f t="shared" si="58"/>
        <v>8363</v>
      </c>
      <c r="Y38" s="107">
        <f t="shared" si="58"/>
        <v>8138</v>
      </c>
      <c r="Z38" s="107">
        <f t="shared" si="58"/>
        <v>10897</v>
      </c>
      <c r="AA38" s="107">
        <f t="shared" si="58"/>
        <v>10041</v>
      </c>
      <c r="AB38" s="107">
        <f t="shared" si="58"/>
        <v>15510</v>
      </c>
      <c r="AC38" s="107">
        <f t="shared" si="58"/>
        <v>14055</v>
      </c>
      <c r="AD38" s="107">
        <f t="shared" si="58"/>
        <v>13178</v>
      </c>
      <c r="AE38" s="107">
        <f t="shared" si="46"/>
        <v>10375</v>
      </c>
      <c r="AF38" s="107">
        <f t="shared" si="42"/>
        <v>12545</v>
      </c>
      <c r="AG38" s="107">
        <f t="shared" ref="AG38:AJ38" si="59">AG81+AG124</f>
        <v>13440</v>
      </c>
      <c r="AH38" s="107">
        <f t="shared" si="59"/>
        <v>14781</v>
      </c>
      <c r="AI38" s="107">
        <f t="shared" si="59"/>
        <v>11505</v>
      </c>
      <c r="AJ38" s="107">
        <f t="shared" si="59"/>
        <v>8321</v>
      </c>
      <c r="AK38" s="107">
        <f t="shared" si="42"/>
        <v>6563</v>
      </c>
      <c r="AL38" s="108">
        <f t="shared" si="7"/>
        <v>278908</v>
      </c>
      <c r="AN38" s="8"/>
    </row>
    <row r="39" spans="1:40" s="9" customFormat="1" ht="12.75" customHeight="1" x14ac:dyDescent="0.2">
      <c r="A39" s="162"/>
      <c r="B39" s="82" t="s">
        <v>3</v>
      </c>
      <c r="C39" s="109">
        <f t="shared" ref="C39:AD39" si="60">C82+C125</f>
        <v>335340</v>
      </c>
      <c r="D39" s="109">
        <f t="shared" si="60"/>
        <v>290700</v>
      </c>
      <c r="E39" s="109">
        <f t="shared" si="60"/>
        <v>291215</v>
      </c>
      <c r="F39" s="109">
        <f t="shared" si="60"/>
        <v>384964</v>
      </c>
      <c r="G39" s="109">
        <f t="shared" si="60"/>
        <v>433309</v>
      </c>
      <c r="H39" s="109">
        <f t="shared" si="60"/>
        <v>354454</v>
      </c>
      <c r="I39" s="109">
        <f t="shared" si="60"/>
        <v>532661</v>
      </c>
      <c r="J39" s="109">
        <f t="shared" si="60"/>
        <v>452106</v>
      </c>
      <c r="K39" s="109">
        <f t="shared" si="60"/>
        <v>428272</v>
      </c>
      <c r="L39" s="109">
        <f t="shared" si="60"/>
        <v>359157</v>
      </c>
      <c r="M39" s="109">
        <f t="shared" si="60"/>
        <v>445114</v>
      </c>
      <c r="N39" s="109">
        <f t="shared" si="60"/>
        <v>600427</v>
      </c>
      <c r="O39" s="109">
        <f t="shared" si="60"/>
        <v>993105</v>
      </c>
      <c r="P39" s="109">
        <f t="shared" si="60"/>
        <v>965898</v>
      </c>
      <c r="Q39" s="109">
        <f t="shared" si="60"/>
        <v>1339230</v>
      </c>
      <c r="R39" s="109">
        <f t="shared" si="60"/>
        <v>1341620</v>
      </c>
      <c r="S39" s="109">
        <f t="shared" si="60"/>
        <v>1686528</v>
      </c>
      <c r="T39" s="109">
        <f t="shared" si="60"/>
        <v>3095589</v>
      </c>
      <c r="U39" s="109">
        <f t="shared" si="60"/>
        <v>2401706.87</v>
      </c>
      <c r="V39" s="109">
        <f t="shared" si="60"/>
        <v>4403195.42</v>
      </c>
      <c r="W39" s="109">
        <f t="shared" si="60"/>
        <v>1517858</v>
      </c>
      <c r="X39" s="109">
        <f t="shared" si="60"/>
        <v>2491301.58</v>
      </c>
      <c r="Y39" s="109">
        <f t="shared" si="60"/>
        <v>2064349.7</v>
      </c>
      <c r="Z39" s="109">
        <f t="shared" si="60"/>
        <v>2615233.61</v>
      </c>
      <c r="AA39" s="109">
        <f t="shared" si="60"/>
        <v>2151445.2351087695</v>
      </c>
      <c r="AB39" s="109">
        <f t="shared" si="60"/>
        <v>4235800.6245057993</v>
      </c>
      <c r="AC39" s="109">
        <f t="shared" si="60"/>
        <v>4175618.1962603531</v>
      </c>
      <c r="AD39" s="109">
        <f t="shared" si="60"/>
        <v>5433161.9000000004</v>
      </c>
      <c r="AE39" s="109">
        <f t="shared" si="46"/>
        <v>3882747.69</v>
      </c>
      <c r="AF39" s="109">
        <f t="shared" si="42"/>
        <v>4531665.3149999995</v>
      </c>
      <c r="AG39" s="109">
        <f t="shared" ref="AG39:AJ39" si="61">AG82+AG125</f>
        <v>4629132.37</v>
      </c>
      <c r="AH39" s="109">
        <f t="shared" si="61"/>
        <v>4455936.9879999999</v>
      </c>
      <c r="AI39" s="109">
        <f t="shared" si="61"/>
        <v>8486356.5669999998</v>
      </c>
      <c r="AJ39" s="109">
        <f t="shared" si="61"/>
        <v>6193453.5699999984</v>
      </c>
      <c r="AK39" s="109">
        <f t="shared" si="42"/>
        <v>6733570.335</v>
      </c>
      <c r="AL39" s="110">
        <f t="shared" si="7"/>
        <v>84732222.970874891</v>
      </c>
      <c r="AN39" s="8"/>
    </row>
    <row r="40" spans="1:40" s="9" customFormat="1" ht="12.75" customHeight="1" x14ac:dyDescent="0.2">
      <c r="A40" s="161" t="s">
        <v>40</v>
      </c>
      <c r="B40" s="81" t="s">
        <v>0</v>
      </c>
      <c r="C40" s="107">
        <f t="shared" ref="C40:AD40" si="62">C83+C126</f>
        <v>266</v>
      </c>
      <c r="D40" s="107">
        <f t="shared" si="62"/>
        <v>266</v>
      </c>
      <c r="E40" s="107">
        <f t="shared" si="62"/>
        <v>369</v>
      </c>
      <c r="F40" s="107">
        <f t="shared" si="62"/>
        <v>554</v>
      </c>
      <c r="G40" s="107">
        <f t="shared" si="62"/>
        <v>562</v>
      </c>
      <c r="H40" s="107">
        <f t="shared" si="62"/>
        <v>467</v>
      </c>
      <c r="I40" s="107">
        <f t="shared" si="62"/>
        <v>526</v>
      </c>
      <c r="J40" s="107">
        <f t="shared" si="62"/>
        <v>578</v>
      </c>
      <c r="K40" s="107">
        <f t="shared" si="62"/>
        <v>612</v>
      </c>
      <c r="L40" s="107">
        <f t="shared" si="62"/>
        <v>510</v>
      </c>
      <c r="M40" s="107">
        <f t="shared" si="62"/>
        <v>491</v>
      </c>
      <c r="N40" s="107">
        <f t="shared" si="62"/>
        <v>665</v>
      </c>
      <c r="O40" s="107">
        <f t="shared" si="62"/>
        <v>529</v>
      </c>
      <c r="P40" s="107">
        <f t="shared" si="62"/>
        <v>702</v>
      </c>
      <c r="Q40" s="107">
        <f t="shared" si="62"/>
        <v>816</v>
      </c>
      <c r="R40" s="107">
        <f t="shared" si="62"/>
        <v>736</v>
      </c>
      <c r="S40" s="107">
        <f t="shared" si="62"/>
        <v>480</v>
      </c>
      <c r="T40" s="107">
        <f t="shared" si="62"/>
        <v>3809</v>
      </c>
      <c r="U40" s="107">
        <f t="shared" si="62"/>
        <v>1258</v>
      </c>
      <c r="V40" s="107">
        <f t="shared" si="62"/>
        <v>2382</v>
      </c>
      <c r="W40" s="107">
        <f t="shared" si="62"/>
        <v>1347</v>
      </c>
      <c r="X40" s="107">
        <f t="shared" si="62"/>
        <v>1797</v>
      </c>
      <c r="Y40" s="107">
        <f t="shared" si="62"/>
        <v>1553</v>
      </c>
      <c r="Z40" s="107">
        <f t="shared" si="62"/>
        <v>1865</v>
      </c>
      <c r="AA40" s="107">
        <f t="shared" si="62"/>
        <v>1970</v>
      </c>
      <c r="AB40" s="107">
        <f t="shared" si="62"/>
        <v>2080</v>
      </c>
      <c r="AC40" s="107">
        <f t="shared" si="62"/>
        <v>2223</v>
      </c>
      <c r="AD40" s="107">
        <f t="shared" si="62"/>
        <v>2004</v>
      </c>
      <c r="AE40" s="107">
        <f t="shared" si="46"/>
        <v>2050</v>
      </c>
      <c r="AF40" s="107">
        <f t="shared" si="42"/>
        <v>3137</v>
      </c>
      <c r="AG40" s="107">
        <f t="shared" ref="AG40:AJ40" si="63">AG83+AG126</f>
        <v>2952</v>
      </c>
      <c r="AH40" s="107">
        <f t="shared" si="63"/>
        <v>1956</v>
      </c>
      <c r="AI40" s="107">
        <f t="shared" si="63"/>
        <v>2255</v>
      </c>
      <c r="AJ40" s="107">
        <f t="shared" si="63"/>
        <v>1862</v>
      </c>
      <c r="AK40" s="107">
        <f t="shared" si="42"/>
        <v>1336</v>
      </c>
      <c r="AL40" s="108">
        <f t="shared" si="7"/>
        <v>46965</v>
      </c>
      <c r="AN40" s="8"/>
    </row>
    <row r="41" spans="1:40" s="9" customFormat="1" ht="12.75" customHeight="1" x14ac:dyDescent="0.2">
      <c r="A41" s="162"/>
      <c r="B41" s="82" t="s">
        <v>3</v>
      </c>
      <c r="C41" s="109">
        <f t="shared" ref="C41:AD41" si="64">C84+C127</f>
        <v>34380</v>
      </c>
      <c r="D41" s="109">
        <f t="shared" si="64"/>
        <v>34550</v>
      </c>
      <c r="E41" s="109">
        <f t="shared" si="64"/>
        <v>45750</v>
      </c>
      <c r="F41" s="109">
        <f t="shared" si="64"/>
        <v>80058</v>
      </c>
      <c r="G41" s="109">
        <f t="shared" si="64"/>
        <v>87337</v>
      </c>
      <c r="H41" s="109">
        <f t="shared" si="64"/>
        <v>76248</v>
      </c>
      <c r="I41" s="109">
        <f t="shared" si="64"/>
        <v>83994</v>
      </c>
      <c r="J41" s="109">
        <f t="shared" si="64"/>
        <v>105310</v>
      </c>
      <c r="K41" s="109">
        <f t="shared" si="64"/>
        <v>123080</v>
      </c>
      <c r="L41" s="109">
        <f t="shared" si="64"/>
        <v>99960</v>
      </c>
      <c r="M41" s="109">
        <f t="shared" si="64"/>
        <v>94346</v>
      </c>
      <c r="N41" s="109">
        <f t="shared" si="64"/>
        <v>109360</v>
      </c>
      <c r="O41" s="109">
        <f t="shared" si="64"/>
        <v>95401</v>
      </c>
      <c r="P41" s="109">
        <f t="shared" si="64"/>
        <v>170045</v>
      </c>
      <c r="Q41" s="109">
        <f t="shared" si="64"/>
        <v>216956</v>
      </c>
      <c r="R41" s="109">
        <f t="shared" si="64"/>
        <v>165380</v>
      </c>
      <c r="S41" s="109">
        <f t="shared" si="64"/>
        <v>147169</v>
      </c>
      <c r="T41" s="109">
        <f t="shared" si="64"/>
        <v>987578</v>
      </c>
      <c r="U41" s="109">
        <f t="shared" si="64"/>
        <v>586326</v>
      </c>
      <c r="V41" s="109">
        <f t="shared" si="64"/>
        <v>759287.5</v>
      </c>
      <c r="W41" s="109">
        <f t="shared" si="64"/>
        <v>439239.3</v>
      </c>
      <c r="X41" s="109">
        <f t="shared" si="64"/>
        <v>546871.43999999994</v>
      </c>
      <c r="Y41" s="109">
        <f t="shared" si="64"/>
        <v>625702.11</v>
      </c>
      <c r="Z41" s="109">
        <f t="shared" si="64"/>
        <v>612477.30000000005</v>
      </c>
      <c r="AA41" s="109">
        <f t="shared" si="64"/>
        <v>767590.11</v>
      </c>
      <c r="AB41" s="109">
        <f t="shared" si="64"/>
        <v>924071.91661555076</v>
      </c>
      <c r="AC41" s="109">
        <f t="shared" si="64"/>
        <v>754934.32400000002</v>
      </c>
      <c r="AD41" s="109">
        <f t="shared" si="64"/>
        <v>829958.23900000006</v>
      </c>
      <c r="AE41" s="109">
        <f t="shared" si="46"/>
        <v>688195.15728723665</v>
      </c>
      <c r="AF41" s="109">
        <f t="shared" si="42"/>
        <v>1741773.8313820232</v>
      </c>
      <c r="AG41" s="109">
        <f t="shared" ref="AG41:AJ41" si="65">AG84+AG127</f>
        <v>1657604.57</v>
      </c>
      <c r="AH41" s="109">
        <f t="shared" si="65"/>
        <v>888567.71</v>
      </c>
      <c r="AI41" s="109">
        <f t="shared" si="65"/>
        <v>1557975.2450000001</v>
      </c>
      <c r="AJ41" s="109">
        <f t="shared" si="65"/>
        <v>1825102.7749999999</v>
      </c>
      <c r="AK41" s="109">
        <f t="shared" si="42"/>
        <v>1485325.89</v>
      </c>
      <c r="AL41" s="110">
        <f t="shared" si="7"/>
        <v>19447905.418284811</v>
      </c>
      <c r="AN41" s="8"/>
    </row>
    <row r="42" spans="1:40" s="9" customFormat="1" ht="12.75" customHeight="1" x14ac:dyDescent="0.2">
      <c r="A42" s="161" t="s">
        <v>20</v>
      </c>
      <c r="B42" s="81" t="s">
        <v>0</v>
      </c>
      <c r="C42" s="107">
        <f t="shared" ref="C42:AD42" si="66">C85+C128</f>
        <v>376</v>
      </c>
      <c r="D42" s="107">
        <f t="shared" si="66"/>
        <v>679</v>
      </c>
      <c r="E42" s="107">
        <f t="shared" si="66"/>
        <v>477</v>
      </c>
      <c r="F42" s="107">
        <f t="shared" si="66"/>
        <v>564</v>
      </c>
      <c r="G42" s="107">
        <f t="shared" si="66"/>
        <v>231</v>
      </c>
      <c r="H42" s="107">
        <f t="shared" si="66"/>
        <v>399</v>
      </c>
      <c r="I42" s="107">
        <f t="shared" si="66"/>
        <v>607</v>
      </c>
      <c r="J42" s="107">
        <f t="shared" si="66"/>
        <v>407</v>
      </c>
      <c r="K42" s="107">
        <f t="shared" si="66"/>
        <v>427</v>
      </c>
      <c r="L42" s="107">
        <f t="shared" si="66"/>
        <v>353</v>
      </c>
      <c r="M42" s="107">
        <f t="shared" si="66"/>
        <v>323</v>
      </c>
      <c r="N42" s="107">
        <f t="shared" si="66"/>
        <v>419</v>
      </c>
      <c r="O42" s="107">
        <f t="shared" si="66"/>
        <v>754</v>
      </c>
      <c r="P42" s="107">
        <f t="shared" si="66"/>
        <v>912</v>
      </c>
      <c r="Q42" s="107">
        <f t="shared" si="66"/>
        <v>939</v>
      </c>
      <c r="R42" s="107">
        <f t="shared" si="66"/>
        <v>1073</v>
      </c>
      <c r="S42" s="107">
        <f t="shared" si="66"/>
        <v>896</v>
      </c>
      <c r="T42" s="107">
        <f t="shared" si="66"/>
        <v>2853</v>
      </c>
      <c r="U42" s="107">
        <f t="shared" si="66"/>
        <v>1219</v>
      </c>
      <c r="V42" s="107">
        <f t="shared" si="66"/>
        <v>1960</v>
      </c>
      <c r="W42" s="107">
        <f t="shared" si="66"/>
        <v>1668</v>
      </c>
      <c r="X42" s="107">
        <f t="shared" si="66"/>
        <v>2456</v>
      </c>
      <c r="Y42" s="107">
        <f t="shared" si="66"/>
        <v>2558</v>
      </c>
      <c r="Z42" s="107">
        <f t="shared" si="66"/>
        <v>2924</v>
      </c>
      <c r="AA42" s="107">
        <f t="shared" si="66"/>
        <v>3084</v>
      </c>
      <c r="AB42" s="107">
        <f t="shared" si="66"/>
        <v>2546</v>
      </c>
      <c r="AC42" s="107">
        <f t="shared" si="66"/>
        <v>2959</v>
      </c>
      <c r="AD42" s="107">
        <f t="shared" si="66"/>
        <v>2174</v>
      </c>
      <c r="AE42" s="107">
        <f t="shared" si="46"/>
        <v>1807</v>
      </c>
      <c r="AF42" s="107">
        <f t="shared" si="42"/>
        <v>2160</v>
      </c>
      <c r="AG42" s="107">
        <f t="shared" ref="AG42:AJ42" si="67">AG85+AG128</f>
        <v>2942</v>
      </c>
      <c r="AH42" s="107">
        <f t="shared" si="67"/>
        <v>4011</v>
      </c>
      <c r="AI42" s="107">
        <f t="shared" si="67"/>
        <v>2332</v>
      </c>
      <c r="AJ42" s="107">
        <f t="shared" si="67"/>
        <v>1764</v>
      </c>
      <c r="AK42" s="107">
        <f t="shared" si="42"/>
        <v>768</v>
      </c>
      <c r="AL42" s="113">
        <f t="shared" si="7"/>
        <v>52021</v>
      </c>
      <c r="AN42" s="8"/>
    </row>
    <row r="43" spans="1:40" s="9" customFormat="1" ht="12.75" customHeight="1" thickBot="1" x14ac:dyDescent="0.25">
      <c r="A43" s="160"/>
      <c r="B43" s="83" t="s">
        <v>3</v>
      </c>
      <c r="C43" s="114">
        <f t="shared" ref="C43:AD43" si="68">C86+C129</f>
        <v>51820</v>
      </c>
      <c r="D43" s="114">
        <f t="shared" si="68"/>
        <v>69868</v>
      </c>
      <c r="E43" s="114">
        <f t="shared" si="68"/>
        <v>64610</v>
      </c>
      <c r="F43" s="114">
        <f t="shared" si="68"/>
        <v>72845</v>
      </c>
      <c r="G43" s="114">
        <f t="shared" si="68"/>
        <v>33360</v>
      </c>
      <c r="H43" s="114">
        <f t="shared" si="68"/>
        <v>54380</v>
      </c>
      <c r="I43" s="114">
        <f t="shared" si="68"/>
        <v>94785</v>
      </c>
      <c r="J43" s="114">
        <f t="shared" si="68"/>
        <v>71370</v>
      </c>
      <c r="K43" s="114">
        <f t="shared" si="68"/>
        <v>75490</v>
      </c>
      <c r="L43" s="114">
        <f t="shared" si="68"/>
        <v>66730</v>
      </c>
      <c r="M43" s="114">
        <f t="shared" si="68"/>
        <v>60208</v>
      </c>
      <c r="N43" s="114">
        <f t="shared" si="68"/>
        <v>82990</v>
      </c>
      <c r="O43" s="114">
        <f t="shared" si="68"/>
        <v>174290</v>
      </c>
      <c r="P43" s="114">
        <f t="shared" si="68"/>
        <v>276150</v>
      </c>
      <c r="Q43" s="114">
        <f t="shared" si="68"/>
        <v>287045</v>
      </c>
      <c r="R43" s="114">
        <f t="shared" si="68"/>
        <v>237077</v>
      </c>
      <c r="S43" s="114">
        <f t="shared" si="68"/>
        <v>240529</v>
      </c>
      <c r="T43" s="114">
        <f t="shared" si="68"/>
        <v>618321</v>
      </c>
      <c r="U43" s="114">
        <f t="shared" si="68"/>
        <v>371098</v>
      </c>
      <c r="V43" s="114">
        <f t="shared" si="68"/>
        <v>420416.19</v>
      </c>
      <c r="W43" s="114">
        <f t="shared" si="68"/>
        <v>499742.2</v>
      </c>
      <c r="X43" s="114">
        <f t="shared" si="68"/>
        <v>606343</v>
      </c>
      <c r="Y43" s="114">
        <f t="shared" si="68"/>
        <v>592716.02</v>
      </c>
      <c r="Z43" s="114">
        <f t="shared" si="68"/>
        <v>925503.8600000001</v>
      </c>
      <c r="AA43" s="114">
        <f t="shared" si="68"/>
        <v>791123.04</v>
      </c>
      <c r="AB43" s="114">
        <f t="shared" si="68"/>
        <v>874726.48</v>
      </c>
      <c r="AC43" s="114">
        <f t="shared" si="68"/>
        <v>1228981.1499999999</v>
      </c>
      <c r="AD43" s="114">
        <f t="shared" si="68"/>
        <v>1099419.72</v>
      </c>
      <c r="AE43" s="114">
        <f t="shared" si="46"/>
        <v>1135337.8508955224</v>
      </c>
      <c r="AF43" s="114">
        <f t="shared" si="42"/>
        <v>1406258.33</v>
      </c>
      <c r="AG43" s="114">
        <f t="shared" ref="AG43:AJ43" si="69">AG86+AG129</f>
        <v>1749985.8699999999</v>
      </c>
      <c r="AH43" s="114">
        <f t="shared" si="69"/>
        <v>1349586.6</v>
      </c>
      <c r="AI43" s="114">
        <f t="shared" si="69"/>
        <v>2684807.36</v>
      </c>
      <c r="AJ43" s="114">
        <f t="shared" si="69"/>
        <v>1712111.7449999999</v>
      </c>
      <c r="AK43" s="114">
        <f t="shared" si="42"/>
        <v>962938.19999999984</v>
      </c>
      <c r="AL43" s="115">
        <f t="shared" si="7"/>
        <v>21042963.615895525</v>
      </c>
      <c r="AN43" s="8"/>
    </row>
    <row r="44" spans="1:40" ht="12.75" customHeight="1" x14ac:dyDescent="0.2">
      <c r="A44" s="20" t="str">
        <f>'Ingreso de Datos 2024'!A55</f>
        <v>FUENTE: reporte mensual Metas Subsidios Asignados DPH a DIFIN</v>
      </c>
    </row>
    <row r="45" spans="1:40" ht="12.75" customHeight="1" x14ac:dyDescent="0.2">
      <c r="A45" s="20" t="str">
        <f>'Ingreso de Datos 2024'!A56</f>
        <v>Publicado el 08-11-2024</v>
      </c>
    </row>
    <row r="49" spans="1:40" ht="12.75" customHeight="1" x14ac:dyDescent="0.2">
      <c r="A49" s="52" t="s">
        <v>48</v>
      </c>
    </row>
    <row r="50" spans="1:40" ht="12.75" customHeight="1" x14ac:dyDescent="0.2">
      <c r="A50" s="149" t="s">
        <v>38</v>
      </c>
      <c r="B50" s="151"/>
      <c r="C50" s="158" t="s">
        <v>4</v>
      </c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6" t="s">
        <v>5</v>
      </c>
    </row>
    <row r="51" spans="1:40" ht="12.75" customHeight="1" thickBot="1" x14ac:dyDescent="0.25">
      <c r="A51" s="152"/>
      <c r="B51" s="154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2">
        <v>2024</v>
      </c>
      <c r="AL51" s="157"/>
    </row>
    <row r="52" spans="1:40" s="9" customFormat="1" ht="12.75" customHeight="1" x14ac:dyDescent="0.2">
      <c r="A52" s="159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K52" si="70">D55+D57+D59+D61+D63+D65+D69+D71+D73+D75+D77+D79+D81+D83+D85+D67</f>
        <v>52575</v>
      </c>
      <c r="E52" s="50">
        <f t="shared" si="70"/>
        <v>61472</v>
      </c>
      <c r="F52" s="50">
        <f t="shared" si="70"/>
        <v>62208</v>
      </c>
      <c r="G52" s="50">
        <f t="shared" si="70"/>
        <v>66985</v>
      </c>
      <c r="H52" s="50">
        <f t="shared" si="70"/>
        <v>68807</v>
      </c>
      <c r="I52" s="50">
        <f t="shared" si="70"/>
        <v>74021</v>
      </c>
      <c r="J52" s="50">
        <f t="shared" si="70"/>
        <v>64943</v>
      </c>
      <c r="K52" s="50">
        <f t="shared" si="70"/>
        <v>65966</v>
      </c>
      <c r="L52" s="50">
        <f t="shared" si="70"/>
        <v>69903</v>
      </c>
      <c r="M52" s="50">
        <f t="shared" si="70"/>
        <v>66339</v>
      </c>
      <c r="N52" s="50">
        <f t="shared" si="70"/>
        <v>67396</v>
      </c>
      <c r="O52" s="50">
        <f t="shared" si="70"/>
        <v>90775</v>
      </c>
      <c r="P52" s="50">
        <f t="shared" si="70"/>
        <v>89816</v>
      </c>
      <c r="Q52" s="50">
        <f t="shared" si="70"/>
        <v>84179</v>
      </c>
      <c r="R52" s="50">
        <f t="shared" si="70"/>
        <v>115558</v>
      </c>
      <c r="S52" s="50">
        <f t="shared" si="70"/>
        <v>117666</v>
      </c>
      <c r="T52" s="50">
        <f t="shared" si="70"/>
        <v>222113</v>
      </c>
      <c r="U52" s="50">
        <f t="shared" si="70"/>
        <v>155186</v>
      </c>
      <c r="V52" s="50">
        <f t="shared" si="70"/>
        <v>218913</v>
      </c>
      <c r="W52" s="50">
        <f t="shared" si="70"/>
        <v>88435</v>
      </c>
      <c r="X52" s="50">
        <f t="shared" si="70"/>
        <v>115343</v>
      </c>
      <c r="Y52" s="50">
        <f t="shared" si="70"/>
        <v>136490</v>
      </c>
      <c r="Z52" s="50">
        <f t="shared" si="70"/>
        <v>208885</v>
      </c>
      <c r="AA52" s="50">
        <f t="shared" si="70"/>
        <v>176348</v>
      </c>
      <c r="AB52" s="50">
        <f t="shared" si="70"/>
        <v>231488</v>
      </c>
      <c r="AC52" s="50">
        <f t="shared" si="70"/>
        <v>256230</v>
      </c>
      <c r="AD52" s="50">
        <f t="shared" si="70"/>
        <v>242164</v>
      </c>
      <c r="AE52" s="50">
        <f t="shared" si="70"/>
        <v>193481</v>
      </c>
      <c r="AF52" s="50">
        <f t="shared" ref="AF52:AJ52" si="71">AF55+AF57+AF59+AF61+AF63+AF65+AF69+AF71+AF73+AF75+AF77+AF79+AF81+AF83+AF85+AF67</f>
        <v>212470</v>
      </c>
      <c r="AG52" s="50">
        <f t="shared" si="71"/>
        <v>281586</v>
      </c>
      <c r="AH52" s="50">
        <f t="shared" si="71"/>
        <v>288741</v>
      </c>
      <c r="AI52" s="50">
        <f t="shared" si="71"/>
        <v>181618</v>
      </c>
      <c r="AJ52" s="50">
        <f t="shared" si="71"/>
        <v>173524</v>
      </c>
      <c r="AK52" s="50">
        <f t="shared" si="70"/>
        <v>83500</v>
      </c>
      <c r="AL52" s="31">
        <f>SUM(C52:AK52)</f>
        <v>4736467</v>
      </c>
      <c r="AN52" s="8"/>
    </row>
    <row r="53" spans="1:40" s="9" customFormat="1" ht="12.75" customHeight="1" thickBot="1" x14ac:dyDescent="0.25">
      <c r="A53" s="160"/>
      <c r="B53" s="57" t="s">
        <v>3</v>
      </c>
      <c r="C53" s="51">
        <f>C56+C58+C60+C62+C64+C66+C70+C72+C74+C76+C78+C80+C82+C84+C86+C68</f>
        <v>5924700</v>
      </c>
      <c r="D53" s="51">
        <f t="shared" ref="D53:AK53" si="72">D56+D58+D60+D62+D64+D66+D70+D72+D74+D76+D78+D80+D82+D84+D86+D68</f>
        <v>5932624</v>
      </c>
      <c r="E53" s="51">
        <f t="shared" si="72"/>
        <v>6684853</v>
      </c>
      <c r="F53" s="51">
        <f t="shared" si="72"/>
        <v>6958443</v>
      </c>
      <c r="G53" s="51">
        <f t="shared" si="72"/>
        <v>7468608</v>
      </c>
      <c r="H53" s="51">
        <f t="shared" si="72"/>
        <v>7904750</v>
      </c>
      <c r="I53" s="51">
        <f t="shared" si="72"/>
        <v>8487746</v>
      </c>
      <c r="J53" s="51">
        <f t="shared" si="72"/>
        <v>7958276</v>
      </c>
      <c r="K53" s="51">
        <f t="shared" si="72"/>
        <v>8113332</v>
      </c>
      <c r="L53" s="51">
        <f t="shared" si="72"/>
        <v>8449209</v>
      </c>
      <c r="M53" s="51">
        <f t="shared" si="72"/>
        <v>8170273</v>
      </c>
      <c r="N53" s="51">
        <f t="shared" si="72"/>
        <v>8821970</v>
      </c>
      <c r="O53" s="51">
        <f t="shared" si="72"/>
        <v>11843446</v>
      </c>
      <c r="P53" s="51">
        <f t="shared" si="72"/>
        <v>14539668</v>
      </c>
      <c r="Q53" s="51">
        <f t="shared" si="72"/>
        <v>15221677</v>
      </c>
      <c r="R53" s="51">
        <f t="shared" si="72"/>
        <v>18716122.879999999</v>
      </c>
      <c r="S53" s="51">
        <f t="shared" si="72"/>
        <v>20550951.300000001</v>
      </c>
      <c r="T53" s="51">
        <f t="shared" si="72"/>
        <v>41054373</v>
      </c>
      <c r="U53" s="51">
        <f t="shared" si="72"/>
        <v>33860807.964000002</v>
      </c>
      <c r="V53" s="51">
        <f t="shared" si="72"/>
        <v>61233652.960000001</v>
      </c>
      <c r="W53" s="51">
        <f t="shared" si="72"/>
        <v>24149738.399999999</v>
      </c>
      <c r="X53" s="51">
        <f t="shared" si="72"/>
        <v>30473834</v>
      </c>
      <c r="Y53" s="51">
        <f t="shared" si="72"/>
        <v>34118548.309099995</v>
      </c>
      <c r="Z53" s="51">
        <f t="shared" si="72"/>
        <v>51502118.150000006</v>
      </c>
      <c r="AA53" s="51">
        <f t="shared" si="72"/>
        <v>40010816.994716913</v>
      </c>
      <c r="AB53" s="51">
        <f t="shared" si="72"/>
        <v>64745704.273421586</v>
      </c>
      <c r="AC53" s="51">
        <f t="shared" si="72"/>
        <v>65988177.745814741</v>
      </c>
      <c r="AD53" s="51">
        <f t="shared" si="72"/>
        <v>72929387.137616843</v>
      </c>
      <c r="AE53" s="51">
        <f t="shared" si="72"/>
        <v>57762342.265023626</v>
      </c>
      <c r="AF53" s="51">
        <f t="shared" ref="AF53:AJ53" si="73">AF56+AF58+AF60+AF62+AF64+AF66+AF70+AF72+AF74+AF76+AF78+AF80+AF82+AF84+AF86+AF68</f>
        <v>70962409.064053103</v>
      </c>
      <c r="AG53" s="51">
        <f t="shared" si="73"/>
        <v>80173197.386887461</v>
      </c>
      <c r="AH53" s="51">
        <f t="shared" si="73"/>
        <v>85190576.23286131</v>
      </c>
      <c r="AI53" s="51">
        <f t="shared" si="73"/>
        <v>113863163.2563</v>
      </c>
      <c r="AJ53" s="51">
        <f t="shared" si="73"/>
        <v>109471115.0434</v>
      </c>
      <c r="AK53" s="51">
        <f t="shared" si="72"/>
        <v>69136182.583000004</v>
      </c>
      <c r="AL53" s="33">
        <f>SUM(C53:AK53)</f>
        <v>1278372793.9461954</v>
      </c>
      <c r="AN53" s="8"/>
    </row>
    <row r="54" spans="1:40" s="9" customFormat="1" ht="12.75" customHeight="1" x14ac:dyDescent="0.2">
      <c r="A54" s="84"/>
      <c r="AN54" s="8"/>
    </row>
    <row r="55" spans="1:40" s="9" customFormat="1" ht="12.75" customHeight="1" x14ac:dyDescent="0.2">
      <c r="A55" s="161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2714</v>
      </c>
      <c r="AL55" s="108">
        <f t="shared" ref="AL55:AL86" si="74">SUM(C55:AK55)</f>
        <v>42196</v>
      </c>
      <c r="AN55" s="8"/>
    </row>
    <row r="56" spans="1:40" s="9" customFormat="1" ht="12.75" customHeight="1" x14ac:dyDescent="0.2">
      <c r="A56" s="162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3766901.7499999995</v>
      </c>
      <c r="AK56" s="109">
        <f>AP!AL65</f>
        <v>2754828.2100000004</v>
      </c>
      <c r="AL56" s="110">
        <f t="shared" si="74"/>
        <v>25549179.298047345</v>
      </c>
      <c r="AN56" s="8"/>
    </row>
    <row r="57" spans="1:40" s="9" customFormat="1" ht="12.75" customHeight="1" x14ac:dyDescent="0.2">
      <c r="A57" s="161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927</v>
      </c>
      <c r="AL57" s="108">
        <f t="shared" si="74"/>
        <v>96460</v>
      </c>
      <c r="AN57" s="8"/>
    </row>
    <row r="58" spans="1:40" s="9" customFormat="1" ht="12.75" customHeight="1" x14ac:dyDescent="0.2">
      <c r="A58" s="162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245729.2</v>
      </c>
      <c r="AL58" s="110">
        <f t="shared" si="74"/>
        <v>34584370.230282269</v>
      </c>
      <c r="AN58" s="8"/>
    </row>
    <row r="59" spans="1:40" s="9" customFormat="1" ht="12.75" customHeight="1" x14ac:dyDescent="0.2">
      <c r="A59" s="161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7134</v>
      </c>
      <c r="AK59" s="107">
        <f>AN!AL64</f>
        <v>1403</v>
      </c>
      <c r="AL59" s="108">
        <f t="shared" si="74"/>
        <v>109846</v>
      </c>
      <c r="AN59" s="8"/>
    </row>
    <row r="60" spans="1:40" s="9" customFormat="1" ht="12.75" customHeight="1" x14ac:dyDescent="0.2">
      <c r="A60" s="162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7610330.5180000002</v>
      </c>
      <c r="AK60" s="109">
        <f>AN!AL65</f>
        <v>3189228.52</v>
      </c>
      <c r="AL60" s="110">
        <f t="shared" si="74"/>
        <v>41322109.23922772</v>
      </c>
      <c r="AN60" s="8"/>
    </row>
    <row r="61" spans="1:40" s="9" customFormat="1" ht="12.75" customHeight="1" x14ac:dyDescent="0.2">
      <c r="A61" s="161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1773</v>
      </c>
      <c r="AL61" s="108">
        <f t="shared" si="74"/>
        <v>62949</v>
      </c>
      <c r="AN61" s="8"/>
    </row>
    <row r="62" spans="1:40" s="9" customFormat="1" ht="12.75" customHeight="1" x14ac:dyDescent="0.2">
      <c r="A62" s="162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1842156.4340000001</v>
      </c>
      <c r="AL62" s="110">
        <f t="shared" si="74"/>
        <v>25510358.568241324</v>
      </c>
      <c r="AN62" s="8"/>
    </row>
    <row r="63" spans="1:40" s="9" customFormat="1" ht="12.75" customHeight="1" x14ac:dyDescent="0.2">
      <c r="A63" s="161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6399</v>
      </c>
      <c r="AK63" s="107">
        <f>CO!AL64</f>
        <v>3583</v>
      </c>
      <c r="AL63" s="108">
        <f t="shared" si="74"/>
        <v>210257</v>
      </c>
      <c r="AN63" s="8"/>
    </row>
    <row r="64" spans="1:40" s="9" customFormat="1" ht="12.75" customHeight="1" x14ac:dyDescent="0.2">
      <c r="A64" s="162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4956580.0739999991</v>
      </c>
      <c r="AK64" s="109">
        <f>CO!AL65</f>
        <v>3982337.0790000004</v>
      </c>
      <c r="AL64" s="110">
        <f t="shared" si="74"/>
        <v>55743021.271503828</v>
      </c>
      <c r="AN64" s="8"/>
    </row>
    <row r="65" spans="1:40" s="9" customFormat="1" ht="12.75" customHeight="1" x14ac:dyDescent="0.2">
      <c r="A65" s="161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17496</v>
      </c>
      <c r="AK65" s="107">
        <f>VA!AL64</f>
        <v>8645</v>
      </c>
      <c r="AL65" s="108">
        <f t="shared" si="74"/>
        <v>468529</v>
      </c>
      <c r="AN65" s="8"/>
    </row>
    <row r="66" spans="1:40" s="9" customFormat="1" ht="12.75" customHeight="1" x14ac:dyDescent="0.2">
      <c r="A66" s="162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9741176.7990000006</v>
      </c>
      <c r="AK66" s="109">
        <f>VA!AL65</f>
        <v>6588836.4560000002</v>
      </c>
      <c r="AL66" s="110">
        <f t="shared" si="74"/>
        <v>123480489.49604838</v>
      </c>
      <c r="AN66" s="8"/>
    </row>
    <row r="67" spans="1:40" s="9" customFormat="1" ht="12.75" customHeight="1" x14ac:dyDescent="0.2">
      <c r="A67" s="161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48225</v>
      </c>
      <c r="AK67" s="107">
        <f>RM!AL64</f>
        <v>25649</v>
      </c>
      <c r="AL67" s="108">
        <f t="shared" si="74"/>
        <v>1487688</v>
      </c>
      <c r="AN67" s="8"/>
    </row>
    <row r="68" spans="1:40" s="9" customFormat="1" ht="12.75" customHeight="1" x14ac:dyDescent="0.2">
      <c r="A68" s="162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28175818.311600003</v>
      </c>
      <c r="AK68" s="109">
        <f>RM!AL65</f>
        <v>19913573.25</v>
      </c>
      <c r="AL68" s="110">
        <f t="shared" si="74"/>
        <v>359303597.16461974</v>
      </c>
      <c r="AN68" s="8"/>
    </row>
    <row r="69" spans="1:40" s="9" customFormat="1" ht="12.75" customHeight="1" x14ac:dyDescent="0.2">
      <c r="A69" s="161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3799</v>
      </c>
      <c r="AL69" s="108">
        <f t="shared" si="74"/>
        <v>267933</v>
      </c>
      <c r="AN69" s="8"/>
    </row>
    <row r="70" spans="1:40" s="9" customFormat="1" ht="12.75" customHeight="1" x14ac:dyDescent="0.2">
      <c r="A70" s="162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4544356.4649999989</v>
      </c>
      <c r="AK70" s="109">
        <f>OH!AL65</f>
        <v>2311594.77</v>
      </c>
      <c r="AL70" s="110">
        <f t="shared" si="74"/>
        <v>70732827.070122227</v>
      </c>
      <c r="AN70" s="8"/>
    </row>
    <row r="71" spans="1:40" s="9" customFormat="1" ht="12.75" customHeight="1" x14ac:dyDescent="0.2">
      <c r="A71" s="161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16133</v>
      </c>
      <c r="AK71" s="107">
        <f>MA!AL64</f>
        <v>8951</v>
      </c>
      <c r="AL71" s="108">
        <f t="shared" si="74"/>
        <v>456015</v>
      </c>
      <c r="AN71" s="8"/>
    </row>
    <row r="72" spans="1:40" s="9" customFormat="1" ht="12.75" customHeight="1" x14ac:dyDescent="0.2">
      <c r="A72" s="162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6372647.4371000007</v>
      </c>
      <c r="AK72" s="109">
        <f>MA!AL65</f>
        <v>8092986.3140000012</v>
      </c>
      <c r="AL72" s="110">
        <f t="shared" si="74"/>
        <v>104368807.36486967</v>
      </c>
      <c r="AN72" s="8"/>
    </row>
    <row r="73" spans="1:40" s="9" customFormat="1" ht="12.75" customHeight="1" x14ac:dyDescent="0.2">
      <c r="A73" s="161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10585</v>
      </c>
      <c r="AK73" s="107">
        <f>ÑU!AL64</f>
        <v>3984</v>
      </c>
      <c r="AL73" s="108">
        <f t="shared" si="74"/>
        <v>57631</v>
      </c>
      <c r="AN73" s="8"/>
    </row>
    <row r="74" spans="1:40" s="9" customFormat="1" ht="12.75" customHeight="1" x14ac:dyDescent="0.2">
      <c r="A74" s="162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5651827.9010000015</v>
      </c>
      <c r="AK74" s="109">
        <f>ÑU!AL65</f>
        <v>2293176.1130000004</v>
      </c>
      <c r="AL74" s="110">
        <f t="shared" si="74"/>
        <v>24872347.873</v>
      </c>
      <c r="AN74" s="8"/>
    </row>
    <row r="75" spans="1:40" s="9" customFormat="1" ht="12.75" customHeight="1" x14ac:dyDescent="0.2">
      <c r="A75" s="161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19793</v>
      </c>
      <c r="AK75" s="107">
        <f>BI!AL64</f>
        <v>8302</v>
      </c>
      <c r="AL75" s="108">
        <f t="shared" si="74"/>
        <v>609314</v>
      </c>
      <c r="AN75" s="8"/>
    </row>
    <row r="76" spans="1:40" s="9" customFormat="1" ht="12.75" customHeight="1" x14ac:dyDescent="0.2">
      <c r="A76" s="162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11435010.1282</v>
      </c>
      <c r="AK76" s="109">
        <f>BI!AL65</f>
        <v>5696507.9460000005</v>
      </c>
      <c r="AL76" s="110">
        <f t="shared" si="74"/>
        <v>154674862.67667744</v>
      </c>
      <c r="AN76" s="8"/>
    </row>
    <row r="77" spans="1:40" s="9" customFormat="1" ht="12.75" customHeight="1" x14ac:dyDescent="0.2">
      <c r="A77" s="161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12334</v>
      </c>
      <c r="AK77" s="107">
        <f>AR!AL64</f>
        <v>4460</v>
      </c>
      <c r="AL77" s="108">
        <f t="shared" si="74"/>
        <v>405158</v>
      </c>
      <c r="AN77" s="8"/>
    </row>
    <row r="78" spans="1:40" s="9" customFormat="1" ht="12.75" customHeight="1" x14ac:dyDescent="0.2">
      <c r="A78" s="162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8427753.0735000018</v>
      </c>
      <c r="AK78" s="109">
        <f>AR!AL65</f>
        <v>2757568.6059999997</v>
      </c>
      <c r="AL78" s="110">
        <f t="shared" si="74"/>
        <v>107942410.7135005</v>
      </c>
      <c r="AN78" s="8"/>
    </row>
    <row r="79" spans="1:40" s="9" customFormat="1" ht="12.75" customHeight="1" x14ac:dyDescent="0.2">
      <c r="A79" s="161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643</v>
      </c>
      <c r="AL79" s="108">
        <f t="shared" si="74"/>
        <v>84597</v>
      </c>
      <c r="AN79" s="8"/>
    </row>
    <row r="80" spans="1:40" s="9" customFormat="1" ht="12.75" customHeight="1" x14ac:dyDescent="0.2">
      <c r="A80" s="162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1682682.0480000002</v>
      </c>
      <c r="AK80" s="109">
        <f>LR!AL65</f>
        <v>285825.26</v>
      </c>
      <c r="AL80" s="110">
        <f t="shared" si="74"/>
        <v>25065320.975000005</v>
      </c>
      <c r="AN80" s="8"/>
    </row>
    <row r="81" spans="1:41" s="9" customFormat="1" ht="12.75" customHeight="1" x14ac:dyDescent="0.2">
      <c r="A81" s="161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6563</v>
      </c>
      <c r="AL81" s="108">
        <f t="shared" si="74"/>
        <v>278908</v>
      </c>
      <c r="AN81" s="8"/>
    </row>
    <row r="82" spans="1:41" s="9" customFormat="1" ht="12.75" customHeight="1" x14ac:dyDescent="0.2">
      <c r="A82" s="162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6193453.5699999984</v>
      </c>
      <c r="AK82" s="109">
        <f>LL!AL65</f>
        <v>6733570.335</v>
      </c>
      <c r="AL82" s="110">
        <f t="shared" si="74"/>
        <v>84732222.970874891</v>
      </c>
      <c r="AN82" s="8"/>
    </row>
    <row r="83" spans="1:41" s="9" customFormat="1" ht="12.75" customHeight="1" x14ac:dyDescent="0.2">
      <c r="A83" s="161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1336</v>
      </c>
      <c r="AL83" s="108">
        <f t="shared" si="74"/>
        <v>46965</v>
      </c>
      <c r="AN83" s="8"/>
    </row>
    <row r="84" spans="1:41" s="9" customFormat="1" ht="12.75" customHeight="1" x14ac:dyDescent="0.2">
      <c r="A84" s="162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1825102.7749999999</v>
      </c>
      <c r="AK84" s="109">
        <f>AY!AL65</f>
        <v>1485325.89</v>
      </c>
      <c r="AL84" s="110">
        <f t="shared" si="74"/>
        <v>19447905.418284811</v>
      </c>
      <c r="AN84" s="8"/>
    </row>
    <row r="85" spans="1:41" s="9" customFormat="1" ht="12.75" customHeight="1" x14ac:dyDescent="0.2">
      <c r="A85" s="161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768</v>
      </c>
      <c r="AL85" s="113">
        <f t="shared" si="74"/>
        <v>52021</v>
      </c>
      <c r="AN85" s="8"/>
    </row>
    <row r="86" spans="1:41" s="9" customFormat="1" ht="12.75" customHeight="1" thickBot="1" x14ac:dyDescent="0.25">
      <c r="A86" s="160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962938.19999999984</v>
      </c>
      <c r="AL86" s="115">
        <f t="shared" si="74"/>
        <v>21042963.615895525</v>
      </c>
      <c r="AN86" s="8"/>
    </row>
    <row r="87" spans="1:41" ht="12.75" customHeight="1" x14ac:dyDescent="0.2">
      <c r="A87" s="20" t="str">
        <f>A44</f>
        <v>FUENTE: reporte mensual Metas Subsidios Asignados DPH a DIFIN</v>
      </c>
      <c r="AO87" s="9"/>
    </row>
    <row r="88" spans="1:41" ht="12.75" customHeight="1" x14ac:dyDescent="0.2">
      <c r="A88" s="20" t="str">
        <f>A45</f>
        <v>Publicado el 08-11-2024</v>
      </c>
      <c r="AO88" s="9"/>
    </row>
    <row r="92" spans="1:41" ht="12.75" customHeight="1" x14ac:dyDescent="0.2">
      <c r="A92" s="52" t="s">
        <v>49</v>
      </c>
    </row>
    <row r="93" spans="1:41" ht="12.75" customHeight="1" x14ac:dyDescent="0.2">
      <c r="A93" s="149" t="s">
        <v>38</v>
      </c>
      <c r="B93" s="150"/>
      <c r="C93" s="158" t="s">
        <v>4</v>
      </c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6" t="s">
        <v>5</v>
      </c>
    </row>
    <row r="94" spans="1:41" ht="12.75" customHeight="1" thickBot="1" x14ac:dyDescent="0.25">
      <c r="A94" s="152"/>
      <c r="B94" s="154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3">
        <v>2024</v>
      </c>
      <c r="AL94" s="157"/>
    </row>
    <row r="95" spans="1:41" s="9" customFormat="1" ht="12.75" customHeight="1" x14ac:dyDescent="0.2">
      <c r="A95" s="159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K95" si="75">D98+D100+D102+D104+D106+D108+D112+D114+D116+D118+D120+D122+D124+D126+D128+D110</f>
        <v>0</v>
      </c>
      <c r="E95" s="89">
        <f t="shared" si="75"/>
        <v>0</v>
      </c>
      <c r="F95" s="89">
        <f t="shared" si="75"/>
        <v>0</v>
      </c>
      <c r="G95" s="89">
        <f t="shared" si="75"/>
        <v>0</v>
      </c>
      <c r="H95" s="89">
        <f t="shared" si="75"/>
        <v>0</v>
      </c>
      <c r="I95" s="89">
        <f t="shared" si="75"/>
        <v>0</v>
      </c>
      <c r="J95" s="89">
        <f t="shared" si="75"/>
        <v>0</v>
      </c>
      <c r="K95" s="89">
        <f t="shared" si="75"/>
        <v>0</v>
      </c>
      <c r="L95" s="89">
        <f t="shared" si="75"/>
        <v>0</v>
      </c>
      <c r="M95" s="89">
        <f t="shared" si="75"/>
        <v>0</v>
      </c>
      <c r="N95" s="89">
        <f t="shared" si="75"/>
        <v>0</v>
      </c>
      <c r="O95" s="89">
        <f t="shared" si="75"/>
        <v>0</v>
      </c>
      <c r="P95" s="89">
        <f t="shared" si="75"/>
        <v>0</v>
      </c>
      <c r="Q95" s="89">
        <f t="shared" si="75"/>
        <v>0</v>
      </c>
      <c r="R95" s="89">
        <f t="shared" si="75"/>
        <v>0</v>
      </c>
      <c r="S95" s="89">
        <f t="shared" si="75"/>
        <v>0</v>
      </c>
      <c r="T95" s="89">
        <f t="shared" si="75"/>
        <v>0</v>
      </c>
      <c r="U95" s="89">
        <f t="shared" si="75"/>
        <v>0</v>
      </c>
      <c r="V95" s="89">
        <f t="shared" si="75"/>
        <v>0</v>
      </c>
      <c r="W95" s="89">
        <f t="shared" si="75"/>
        <v>124081</v>
      </c>
      <c r="X95" s="89">
        <f t="shared" si="75"/>
        <v>88886</v>
      </c>
      <c r="Y95" s="89">
        <f t="shared" si="75"/>
        <v>27073</v>
      </c>
      <c r="Z95" s="89">
        <f t="shared" si="75"/>
        <v>0</v>
      </c>
      <c r="AA95" s="89">
        <f t="shared" si="75"/>
        <v>8706</v>
      </c>
      <c r="AB95" s="89">
        <f t="shared" si="75"/>
        <v>22206</v>
      </c>
      <c r="AC95" s="89">
        <f t="shared" si="75"/>
        <v>7624</v>
      </c>
      <c r="AD95" s="89">
        <f t="shared" si="75"/>
        <v>4274</v>
      </c>
      <c r="AE95" s="89">
        <f t="shared" si="75"/>
        <v>0</v>
      </c>
      <c r="AF95" s="50">
        <f t="shared" ref="AF95:AJ95" si="76">AF98+AF100+AF102+AF104+AF106+AF108+AF112+AF114+AF116+AF118+AF120+AF122+AF124+AF126+AF128+AF110</f>
        <v>0</v>
      </c>
      <c r="AG95" s="50">
        <f t="shared" si="76"/>
        <v>0</v>
      </c>
      <c r="AH95" s="50">
        <f t="shared" si="76"/>
        <v>0</v>
      </c>
      <c r="AI95" s="50">
        <f t="shared" si="76"/>
        <v>0</v>
      </c>
      <c r="AJ95" s="50">
        <f t="shared" si="76"/>
        <v>0</v>
      </c>
      <c r="AK95" s="50">
        <f t="shared" si="75"/>
        <v>0</v>
      </c>
      <c r="AL95" s="90">
        <f>SUM(C95:AK95)</f>
        <v>282850</v>
      </c>
      <c r="AN95" s="8"/>
    </row>
    <row r="96" spans="1:41" s="9" customFormat="1" ht="12.75" customHeight="1" thickBot="1" x14ac:dyDescent="0.25">
      <c r="A96" s="160"/>
      <c r="B96" s="57" t="s">
        <v>3</v>
      </c>
      <c r="C96" s="58">
        <f>C99+C101+C103+C105+C107+C109+C113+C115+C117+C119+C121+C123+C125+C127+C129+C111</f>
        <v>0</v>
      </c>
      <c r="D96" s="58">
        <f t="shared" ref="D96:AK96" si="77">D99+D101+D103+D105+D107+D109+D113+D115+D117+D119+D121+D123+D125+D127+D129+D111</f>
        <v>0</v>
      </c>
      <c r="E96" s="58">
        <f t="shared" si="77"/>
        <v>0</v>
      </c>
      <c r="F96" s="58">
        <f t="shared" si="77"/>
        <v>0</v>
      </c>
      <c r="G96" s="58">
        <f t="shared" si="77"/>
        <v>0</v>
      </c>
      <c r="H96" s="58">
        <f t="shared" si="77"/>
        <v>0</v>
      </c>
      <c r="I96" s="58">
        <f t="shared" si="77"/>
        <v>0</v>
      </c>
      <c r="J96" s="58">
        <f t="shared" si="77"/>
        <v>0</v>
      </c>
      <c r="K96" s="58">
        <f t="shared" si="77"/>
        <v>0</v>
      </c>
      <c r="L96" s="58">
        <f t="shared" si="77"/>
        <v>0</v>
      </c>
      <c r="M96" s="58">
        <f t="shared" si="77"/>
        <v>0</v>
      </c>
      <c r="N96" s="58">
        <f t="shared" si="77"/>
        <v>0</v>
      </c>
      <c r="O96" s="58">
        <f t="shared" si="77"/>
        <v>0</v>
      </c>
      <c r="P96" s="58">
        <f t="shared" si="77"/>
        <v>0</v>
      </c>
      <c r="Q96" s="58">
        <f t="shared" si="77"/>
        <v>0</v>
      </c>
      <c r="R96" s="58">
        <f t="shared" si="77"/>
        <v>0</v>
      </c>
      <c r="S96" s="58">
        <f t="shared" si="77"/>
        <v>0</v>
      </c>
      <c r="T96" s="58">
        <f t="shared" si="77"/>
        <v>0</v>
      </c>
      <c r="U96" s="58">
        <f t="shared" si="77"/>
        <v>0</v>
      </c>
      <c r="V96" s="58">
        <f t="shared" si="77"/>
        <v>0</v>
      </c>
      <c r="W96" s="58">
        <f t="shared" si="77"/>
        <v>28478425</v>
      </c>
      <c r="X96" s="58">
        <f t="shared" si="77"/>
        <v>31248112</v>
      </c>
      <c r="Y96" s="58">
        <f t="shared" si="77"/>
        <v>12602767.960000001</v>
      </c>
      <c r="Z96" s="58">
        <f t="shared" si="77"/>
        <v>0</v>
      </c>
      <c r="AA96" s="58">
        <f t="shared" si="77"/>
        <v>3359867.5879999995</v>
      </c>
      <c r="AB96" s="58">
        <f t="shared" si="77"/>
        <v>8676638.3299999982</v>
      </c>
      <c r="AC96" s="58">
        <f t="shared" si="77"/>
        <v>3541903.9472581157</v>
      </c>
      <c r="AD96" s="58">
        <f t="shared" si="77"/>
        <v>2486213.23</v>
      </c>
      <c r="AE96" s="58">
        <f t="shared" si="77"/>
        <v>0</v>
      </c>
      <c r="AF96" s="51">
        <f t="shared" ref="AF96:AJ96" si="78">AF99+AF101+AF103+AF105+AF107+AF109+AF113+AF115+AF117+AF119+AF121+AF123+AF125+AF127+AF129+AF111</f>
        <v>0</v>
      </c>
      <c r="AG96" s="51">
        <f t="shared" si="78"/>
        <v>0</v>
      </c>
      <c r="AH96" s="51">
        <f t="shared" si="78"/>
        <v>0</v>
      </c>
      <c r="AI96" s="51">
        <f t="shared" si="78"/>
        <v>0</v>
      </c>
      <c r="AJ96" s="51">
        <f t="shared" si="78"/>
        <v>0</v>
      </c>
      <c r="AK96" s="51">
        <f t="shared" si="77"/>
        <v>0</v>
      </c>
      <c r="AL96" s="91">
        <f>SUM(C96:AK96)</f>
        <v>90393928.055258125</v>
      </c>
      <c r="AN96" s="8"/>
    </row>
    <row r="97" spans="1:40" s="9" customFormat="1" ht="12.75" customHeight="1" x14ac:dyDescent="0.2">
      <c r="A97" s="84"/>
      <c r="AN97" s="8"/>
    </row>
    <row r="98" spans="1:40" s="9" customFormat="1" ht="12.75" customHeight="1" x14ac:dyDescent="0.2">
      <c r="A98" s="161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8">
        <f t="shared" ref="AL98:AL129" si="79">SUM(C98:AK98)</f>
        <v>1980</v>
      </c>
      <c r="AN98" s="8"/>
    </row>
    <row r="99" spans="1:40" s="9" customFormat="1" ht="12.75" customHeight="1" x14ac:dyDescent="0.2">
      <c r="A99" s="162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10">
        <f t="shared" si="79"/>
        <v>1162403.83</v>
      </c>
      <c r="AN99" s="8"/>
    </row>
    <row r="100" spans="1:40" s="9" customFormat="1" ht="12.75" customHeight="1" x14ac:dyDescent="0.2">
      <c r="A100" s="161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8">
        <f t="shared" si="79"/>
        <v>15722</v>
      </c>
      <c r="AN100" s="8"/>
    </row>
    <row r="101" spans="1:40" s="9" customFormat="1" ht="12.75" customHeight="1" x14ac:dyDescent="0.2">
      <c r="A101" s="162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10">
        <f t="shared" si="79"/>
        <v>5411216.1099999994</v>
      </c>
      <c r="AN101" s="8"/>
    </row>
    <row r="102" spans="1:40" s="9" customFormat="1" ht="12.75" customHeight="1" x14ac:dyDescent="0.2">
      <c r="A102" s="161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8">
        <f t="shared" si="79"/>
        <v>1372</v>
      </c>
      <c r="AN102" s="8"/>
    </row>
    <row r="103" spans="1:40" s="9" customFormat="1" ht="12.75" customHeight="1" x14ac:dyDescent="0.2">
      <c r="A103" s="162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10">
        <f t="shared" si="79"/>
        <v>143626.74999999997</v>
      </c>
      <c r="AN103" s="8"/>
    </row>
    <row r="104" spans="1:40" s="9" customFormat="1" ht="12.75" customHeight="1" x14ac:dyDescent="0.2">
      <c r="A104" s="161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8">
        <f t="shared" si="79"/>
        <v>8701</v>
      </c>
      <c r="AN104" s="8"/>
    </row>
    <row r="105" spans="1:40" s="9" customFormat="1" ht="12.75" customHeight="1" x14ac:dyDescent="0.2">
      <c r="A105" s="162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10">
        <f t="shared" si="79"/>
        <v>2988381.13</v>
      </c>
      <c r="AN105" s="8"/>
    </row>
    <row r="106" spans="1:40" s="9" customFormat="1" ht="12.75" customHeight="1" x14ac:dyDescent="0.2">
      <c r="A106" s="161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8">
        <f t="shared" si="79"/>
        <v>8997</v>
      </c>
      <c r="AN106" s="8"/>
    </row>
    <row r="107" spans="1:40" s="9" customFormat="1" ht="12.75" customHeight="1" x14ac:dyDescent="0.2">
      <c r="A107" s="162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10">
        <f t="shared" si="79"/>
        <v>3152258.29</v>
      </c>
      <c r="AN107" s="8"/>
    </row>
    <row r="108" spans="1:40" s="9" customFormat="1" ht="12.75" customHeight="1" x14ac:dyDescent="0.2">
      <c r="A108" s="161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8">
        <f t="shared" si="79"/>
        <v>18643</v>
      </c>
      <c r="AN108" s="8"/>
    </row>
    <row r="109" spans="1:40" s="9" customFormat="1" ht="12.75" customHeight="1" x14ac:dyDescent="0.2">
      <c r="A109" s="162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10">
        <f t="shared" si="79"/>
        <v>7119688.4252581149</v>
      </c>
      <c r="AN109" s="8"/>
    </row>
    <row r="110" spans="1:40" s="9" customFormat="1" ht="12.75" customHeight="1" x14ac:dyDescent="0.2">
      <c r="A110" s="161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8">
        <f t="shared" si="79"/>
        <v>37723</v>
      </c>
      <c r="AN110" s="8"/>
    </row>
    <row r="111" spans="1:40" s="9" customFormat="1" ht="12.75" customHeight="1" x14ac:dyDescent="0.2">
      <c r="A111" s="162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10">
        <f t="shared" si="79"/>
        <v>6503405.5899999999</v>
      </c>
      <c r="AN111" s="8"/>
    </row>
    <row r="112" spans="1:40" s="9" customFormat="1" ht="12.75" customHeight="1" x14ac:dyDescent="0.2">
      <c r="A112" s="161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8">
        <f t="shared" si="79"/>
        <v>30522</v>
      </c>
      <c r="AN112" s="8"/>
    </row>
    <row r="113" spans="1:40" s="9" customFormat="1" ht="12.75" customHeight="1" x14ac:dyDescent="0.2">
      <c r="A113" s="162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10">
        <f t="shared" si="79"/>
        <v>11129767.33</v>
      </c>
      <c r="AN113" s="8"/>
    </row>
    <row r="114" spans="1:40" s="9" customFormat="1" ht="12.75" customHeight="1" x14ac:dyDescent="0.2">
      <c r="A114" s="161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8">
        <f t="shared" si="79"/>
        <v>56175</v>
      </c>
      <c r="AN114" s="8"/>
    </row>
    <row r="115" spans="1:40" s="9" customFormat="1" ht="12.75" customHeight="1" x14ac:dyDescent="0.2">
      <c r="A115" s="162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10">
        <f t="shared" si="79"/>
        <v>20099512.539999999</v>
      </c>
      <c r="AN115" s="8"/>
    </row>
    <row r="116" spans="1:40" s="9" customFormat="1" ht="12.75" customHeight="1" x14ac:dyDescent="0.2">
      <c r="A116" s="161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8">
        <f t="shared" si="79"/>
        <v>0</v>
      </c>
      <c r="AN116" s="8"/>
    </row>
    <row r="117" spans="1:40" s="9" customFormat="1" ht="12.75" customHeight="1" x14ac:dyDescent="0.2">
      <c r="A117" s="162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10">
        <f t="shared" si="79"/>
        <v>0</v>
      </c>
      <c r="AN117" s="8"/>
    </row>
    <row r="118" spans="1:40" s="9" customFormat="1" ht="12.75" customHeight="1" x14ac:dyDescent="0.2">
      <c r="A118" s="161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8">
        <f t="shared" si="79"/>
        <v>98017</v>
      </c>
      <c r="AN118" s="8"/>
    </row>
    <row r="119" spans="1:40" s="9" customFormat="1" ht="12.75" customHeight="1" x14ac:dyDescent="0.2">
      <c r="A119" s="162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10">
        <f t="shared" si="79"/>
        <v>31262245.600000001</v>
      </c>
      <c r="AN119" s="8"/>
    </row>
    <row r="120" spans="1:40" s="9" customFormat="1" ht="12.75" customHeight="1" x14ac:dyDescent="0.2">
      <c r="A120" s="161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8">
        <f t="shared" si="79"/>
        <v>4998</v>
      </c>
      <c r="AN120" s="8"/>
    </row>
    <row r="121" spans="1:40" s="9" customFormat="1" ht="12.75" customHeight="1" x14ac:dyDescent="0.2">
      <c r="A121" s="162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10">
        <f t="shared" si="79"/>
        <v>1421422.46</v>
      </c>
      <c r="AN121" s="8"/>
    </row>
    <row r="122" spans="1:40" s="9" customFormat="1" ht="12.75" customHeight="1" x14ac:dyDescent="0.2">
      <c r="A122" s="161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8">
        <f t="shared" si="79"/>
        <v>0</v>
      </c>
      <c r="AN122" s="8"/>
    </row>
    <row r="123" spans="1:40" s="9" customFormat="1" ht="12.75" customHeight="1" x14ac:dyDescent="0.2">
      <c r="A123" s="162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10">
        <f t="shared" si="79"/>
        <v>0</v>
      </c>
      <c r="AN123" s="8"/>
    </row>
    <row r="124" spans="1:40" s="9" customFormat="1" ht="12.75" customHeight="1" x14ac:dyDescent="0.2">
      <c r="A124" s="161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8">
        <f t="shared" si="79"/>
        <v>0</v>
      </c>
      <c r="AN124" s="8"/>
    </row>
    <row r="125" spans="1:40" s="9" customFormat="1" ht="12.75" customHeight="1" x14ac:dyDescent="0.2">
      <c r="A125" s="162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10">
        <f t="shared" si="79"/>
        <v>0</v>
      </c>
      <c r="AN125" s="8"/>
    </row>
    <row r="126" spans="1:40" s="9" customFormat="1" ht="12.75" customHeight="1" x14ac:dyDescent="0.2">
      <c r="A126" s="161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8">
        <f t="shared" si="79"/>
        <v>0</v>
      </c>
      <c r="AN126" s="8"/>
    </row>
    <row r="127" spans="1:40" s="9" customFormat="1" ht="12.75" customHeight="1" x14ac:dyDescent="0.2">
      <c r="A127" s="162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10">
        <f t="shared" si="79"/>
        <v>0</v>
      </c>
      <c r="AN127" s="8"/>
    </row>
    <row r="128" spans="1:40" s="9" customFormat="1" ht="12.75" customHeight="1" x14ac:dyDescent="0.2">
      <c r="A128" s="161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13">
        <f t="shared" si="79"/>
        <v>0</v>
      </c>
      <c r="AN128" s="8"/>
    </row>
    <row r="129" spans="1:40" s="9" customFormat="1" ht="12.75" customHeight="1" thickBot="1" x14ac:dyDescent="0.25">
      <c r="A129" s="160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5">
        <f t="shared" si="79"/>
        <v>0</v>
      </c>
      <c r="AN129" s="8"/>
    </row>
    <row r="130" spans="1:40" ht="12.75" customHeight="1" x14ac:dyDescent="0.2">
      <c r="A130" s="20" t="str">
        <f>A44</f>
        <v>FUENTE: reporte mensual Metas Subsidios Asignados DPH a DIFIN</v>
      </c>
    </row>
    <row r="131" spans="1:40" ht="12.75" customHeight="1" x14ac:dyDescent="0.2">
      <c r="A131" s="20" t="str">
        <f>A45</f>
        <v>Publicado el 08-11-2024</v>
      </c>
    </row>
  </sheetData>
  <mergeCells count="60"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85:A86"/>
    <mergeCell ref="A95:A96"/>
    <mergeCell ref="A98:A99"/>
    <mergeCell ref="A93:B94"/>
    <mergeCell ref="A71:A72"/>
    <mergeCell ref="A75:A76"/>
    <mergeCell ref="A77:A78"/>
    <mergeCell ref="A73:A74"/>
    <mergeCell ref="A100:A101"/>
    <mergeCell ref="A79:A80"/>
    <mergeCell ref="A81:A82"/>
    <mergeCell ref="A83:A84"/>
    <mergeCell ref="A61:A62"/>
    <mergeCell ref="A63:A64"/>
    <mergeCell ref="A65:A66"/>
    <mergeCell ref="A67:A68"/>
    <mergeCell ref="A69:A70"/>
    <mergeCell ref="C93:AK93"/>
    <mergeCell ref="AL93:AL94"/>
    <mergeCell ref="AL7:AL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A50:B51"/>
    <mergeCell ref="AL50:AL51"/>
    <mergeCell ref="A9:A10"/>
    <mergeCell ref="A12:A13"/>
    <mergeCell ref="A14:A15"/>
    <mergeCell ref="A16:A17"/>
    <mergeCell ref="A18:A19"/>
    <mergeCell ref="A20:A21"/>
    <mergeCell ref="A22:A23"/>
    <mergeCell ref="A24:A25"/>
    <mergeCell ref="C7:AK7"/>
    <mergeCell ref="C50:AK50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L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" si="2">AK12+AK14+AK16+AK18+AK20+AK22+AK24+AK26+AK28+AK30+AK32+AK34+AK36+AK38+AK40+AK42+AK44+AK46+AK48+AK50+AK52+AK54</f>
        <v>2424</v>
      </c>
      <c r="AL9" s="50">
        <f t="shared" si="1"/>
        <v>2714</v>
      </c>
      <c r="AM9" s="31">
        <f>SUM(D9:AL9)</f>
        <v>44176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L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" si="5">AK13+AK15+AK17+AK19+AK21+AK23+AK25+AK27+AK29+AK31+AK33+AK35+AK37+AK39+AK41+AK43+AK45+AK47+AK49+AK51+AK53+AK55</f>
        <v>3766901.7499999995</v>
      </c>
      <c r="AL10" s="51">
        <f t="shared" si="4"/>
        <v>2754828.2100000004</v>
      </c>
      <c r="AM10" s="33">
        <f>SUM(D10:AL10)</f>
        <v>26711583.128047343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0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0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3857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2149051.5790999997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" si="42">AK75+AK130</f>
        <v>1675</v>
      </c>
      <c r="AL20" s="14">
        <f t="shared" si="39"/>
        <v>1194</v>
      </c>
      <c r="AM20" s="17">
        <f t="shared" si="10"/>
        <v>10779</v>
      </c>
    </row>
    <row r="21" spans="1:42" ht="12.75" customHeight="1" x14ac:dyDescent="0.2">
      <c r="A21" s="144"/>
      <c r="B21" s="132"/>
      <c r="C21" s="11" t="s">
        <v>3</v>
      </c>
      <c r="D21" s="60">
        <f t="shared" ref="D21:AL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" si="45">AK76+AK131</f>
        <v>3513698.0999999996</v>
      </c>
      <c r="AL21" s="15">
        <f t="shared" si="43"/>
        <v>2347996.1000000006</v>
      </c>
      <c r="AM21" s="18">
        <f t="shared" si="10"/>
        <v>17940991.3992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 t="shared" ref="AL22" si="48">AL77+AL132</f>
        <v>0</v>
      </c>
      <c r="AM22" s="17">
        <f t="shared" ref="AM22:AM25" si="49">SUM(D22:AL22)</f>
        <v>34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" si="51">AK78+AK133</f>
        <v>78</v>
      </c>
      <c r="AL23" s="15">
        <f>AL78+AL133</f>
        <v>0</v>
      </c>
      <c r="AM23" s="18">
        <f t="shared" si="49"/>
        <v>27578.32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" si="53">AK79+AK134</f>
        <v>0</v>
      </c>
      <c r="AL24" s="59">
        <f>AL79+AL134</f>
        <v>0</v>
      </c>
      <c r="AM24" s="17">
        <f t="shared" si="49"/>
        <v>0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" si="55">AK80+AK135</f>
        <v>0</v>
      </c>
      <c r="AL25" s="60">
        <f>AL80+AL135</f>
        <v>0</v>
      </c>
      <c r="AM25" s="18">
        <f t="shared" si="49"/>
        <v>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" si="59">AK81+AK136</f>
        <v>0</v>
      </c>
      <c r="AL26" s="14">
        <f t="shared" si="56"/>
        <v>0</v>
      </c>
      <c r="AM26" s="17">
        <f t="shared" si="10"/>
        <v>0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" si="63">AK82+AK137</f>
        <v>0</v>
      </c>
      <c r="AL27" s="15">
        <f t="shared" si="60"/>
        <v>0</v>
      </c>
      <c r="AM27" s="18">
        <f t="shared" si="10"/>
        <v>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" si="67">AK83+AK138</f>
        <v>0</v>
      </c>
      <c r="AL28" s="14">
        <f t="shared" si="64"/>
        <v>0</v>
      </c>
      <c r="AM28" s="17">
        <f t="shared" si="10"/>
        <v>29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" si="71">AK84+AK139</f>
        <v>0</v>
      </c>
      <c r="AL29" s="15">
        <f t="shared" si="68"/>
        <v>0</v>
      </c>
      <c r="AM29" s="18">
        <f t="shared" si="10"/>
        <v>3809.94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" si="75">AK85+AK140</f>
        <v>0</v>
      </c>
      <c r="AL30" s="14">
        <f t="shared" si="72"/>
        <v>0</v>
      </c>
      <c r="AM30" s="17">
        <f t="shared" si="10"/>
        <v>607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" si="79">AK86+AK141</f>
        <v>0</v>
      </c>
      <c r="AL31" s="15">
        <f t="shared" si="76"/>
        <v>0</v>
      </c>
      <c r="AM31" s="18">
        <f t="shared" si="10"/>
        <v>100025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" si="83">AK87+AK142</f>
        <v>0</v>
      </c>
      <c r="AL32" s="14">
        <f t="shared" si="80"/>
        <v>0</v>
      </c>
      <c r="AM32" s="17">
        <f t="shared" si="10"/>
        <v>280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" si="87">AK88+AK143</f>
        <v>0</v>
      </c>
      <c r="AL33" s="15">
        <f t="shared" si="84"/>
        <v>0</v>
      </c>
      <c r="AM33" s="18">
        <f t="shared" si="10"/>
        <v>106400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" si="91">AK89+AK144</f>
        <v>206</v>
      </c>
      <c r="AL34" s="14">
        <f t="shared" si="88"/>
        <v>113</v>
      </c>
      <c r="AM34" s="17">
        <f t="shared" si="10"/>
        <v>3401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" si="95">AK90+AK145</f>
        <v>97140</v>
      </c>
      <c r="AL35" s="15">
        <f t="shared" si="92"/>
        <v>48270</v>
      </c>
      <c r="AM35" s="18">
        <f t="shared" si="10"/>
        <v>1210770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" si="99">AK91+AK146</f>
        <v>0</v>
      </c>
      <c r="AL36" s="14">
        <f t="shared" si="96"/>
        <v>0</v>
      </c>
      <c r="AM36" s="17">
        <f t="shared" si="10"/>
        <v>656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" si="103">AK92+AK147</f>
        <v>0</v>
      </c>
      <c r="AL37" s="15">
        <f t="shared" si="100"/>
        <v>0</v>
      </c>
      <c r="AM37" s="18">
        <f t="shared" si="10"/>
        <v>272896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" si="107">AK93+AK148</f>
        <v>0</v>
      </c>
      <c r="AL38" s="14">
        <f t="shared" si="104"/>
        <v>384</v>
      </c>
      <c r="AM38" s="17">
        <f t="shared" si="10"/>
        <v>4747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" si="111">AK94+AK149</f>
        <v>0</v>
      </c>
      <c r="AL39" s="15">
        <f t="shared" si="108"/>
        <v>233856</v>
      </c>
      <c r="AM39" s="18">
        <f t="shared" si="10"/>
        <v>2303970.7999999998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" si="115">AK95+AK150</f>
        <v>0</v>
      </c>
      <c r="AL40" s="14">
        <f t="shared" si="112"/>
        <v>0</v>
      </c>
      <c r="AM40" s="17">
        <f t="shared" si="10"/>
        <v>14343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" si="119">AK96+AK151</f>
        <v>0</v>
      </c>
      <c r="AL41" s="15">
        <f t="shared" si="116"/>
        <v>0</v>
      </c>
      <c r="AM41" s="18">
        <f t="shared" si="10"/>
        <v>1673250.35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" si="123">AK97+AK152</f>
        <v>0</v>
      </c>
      <c r="AL42" s="14">
        <f t="shared" si="120"/>
        <v>0</v>
      </c>
      <c r="AM42" s="17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" si="127">AK98+AK153</f>
        <v>0</v>
      </c>
      <c r="AL43" s="15">
        <f t="shared" si="124"/>
        <v>0</v>
      </c>
      <c r="AM43" s="18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" si="131">AK99+AK154</f>
        <v>0</v>
      </c>
      <c r="AL44" s="14">
        <f t="shared" si="128"/>
        <v>0</v>
      </c>
      <c r="AM44" s="17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" si="135">AK100+AK155</f>
        <v>0</v>
      </c>
      <c r="AL45" s="15">
        <f t="shared" si="132"/>
        <v>0</v>
      </c>
      <c r="AM45" s="18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" si="139">AK101+AK156</f>
        <v>0</v>
      </c>
      <c r="AL46" s="14">
        <f t="shared" si="136"/>
        <v>0</v>
      </c>
      <c r="AM46" s="17">
        <f t="shared" si="10"/>
        <v>11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" si="143">AK102+AK157</f>
        <v>0</v>
      </c>
      <c r="AL47" s="15">
        <f t="shared" si="140"/>
        <v>0</v>
      </c>
      <c r="AM47" s="18">
        <f t="shared" si="10"/>
        <v>610.5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" si="147">AK103+AK159</f>
        <v>184</v>
      </c>
      <c r="AL48" s="87">
        <f t="shared" si="144"/>
        <v>757</v>
      </c>
      <c r="AM48" s="87">
        <f t="shared" si="10"/>
        <v>1988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" si="151">AK104+AK160</f>
        <v>89415.65</v>
      </c>
      <c r="AL49" s="88">
        <f t="shared" si="148"/>
        <v>75011.11</v>
      </c>
      <c r="AM49" s="88">
        <f t="shared" si="10"/>
        <v>414900.69999999995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" si="155">AK105+AK161</f>
        <v>0</v>
      </c>
      <c r="AL50" s="87">
        <f t="shared" si="152"/>
        <v>0</v>
      </c>
      <c r="AM50" s="87">
        <f t="shared" si="10"/>
        <v>0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" si="159">AK106+AK162</f>
        <v>0</v>
      </c>
      <c r="AL51" s="88">
        <f t="shared" si="156"/>
        <v>0</v>
      </c>
      <c r="AM51" s="88">
        <f t="shared" si="10"/>
        <v>0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si="160"/>
        <v>266</v>
      </c>
      <c r="AM52" s="17">
        <f t="shared" si="10"/>
        <v>2702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10416</v>
      </c>
      <c r="AC53" s="15">
        <f t="shared" si="163"/>
        <v>5880</v>
      </c>
      <c r="AD53" s="15">
        <f t="shared" si="163"/>
        <v>20230</v>
      </c>
      <c r="AE53" s="15">
        <f t="shared" si="163"/>
        <v>49599</v>
      </c>
      <c r="AF53" s="15">
        <f t="shared" si="163"/>
        <v>46796</v>
      </c>
      <c r="AG53" s="15">
        <f t="shared" ref="AG53:AH53" si="164">AG108+AG163</f>
        <v>51207.199999999997</v>
      </c>
      <c r="AH53" s="15">
        <f t="shared" si="164"/>
        <v>57993</v>
      </c>
      <c r="AI53" s="15">
        <f t="shared" ref="AI53:AJ53" si="165">AI108+AI163</f>
        <v>60580</v>
      </c>
      <c r="AJ53" s="15">
        <f t="shared" si="165"/>
        <v>72822</v>
      </c>
      <c r="AK53" s="15">
        <f t="shared" ref="AK53" si="166">AK108+AK163</f>
        <v>66570</v>
      </c>
      <c r="AL53" s="15">
        <f t="shared" si="163"/>
        <v>49695</v>
      </c>
      <c r="AM53" s="18">
        <f t="shared" si="10"/>
        <v>491788.2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449</v>
      </c>
      <c r="AI54" s="59">
        <f t="shared" si="167"/>
        <v>293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742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9496.15</v>
      </c>
      <c r="AI55" s="60">
        <f t="shared" si="170"/>
        <v>6044.1897473409081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15540.339747340908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1604</v>
      </c>
      <c r="W64" s="50">
        <f t="shared" si="172"/>
        <v>2015</v>
      </c>
      <c r="X64" s="50">
        <f t="shared" si="172"/>
        <v>1698</v>
      </c>
      <c r="Y64" s="50">
        <f t="shared" si="172"/>
        <v>1792</v>
      </c>
      <c r="Z64" s="50">
        <f t="shared" si="172"/>
        <v>1393</v>
      </c>
      <c r="AA64" s="50">
        <f t="shared" si="172"/>
        <v>1948</v>
      </c>
      <c r="AB64" s="50">
        <f t="shared" si="172"/>
        <v>1299</v>
      </c>
      <c r="AC64" s="50">
        <f t="shared" si="172"/>
        <v>2657</v>
      </c>
      <c r="AD64" s="50">
        <f t="shared" si="172"/>
        <v>2830</v>
      </c>
      <c r="AE64" s="50">
        <f t="shared" si="172"/>
        <v>3468</v>
      </c>
      <c r="AF64" s="50">
        <f t="shared" si="172"/>
        <v>2724</v>
      </c>
      <c r="AG64" s="50">
        <f t="shared" si="172"/>
        <v>3149</v>
      </c>
      <c r="AH64" s="50">
        <f t="shared" si="172"/>
        <v>4248</v>
      </c>
      <c r="AI64" s="50">
        <f t="shared" si="172"/>
        <v>3553</v>
      </c>
      <c r="AJ64" s="50">
        <f t="shared" si="172"/>
        <v>2680</v>
      </c>
      <c r="AK64" s="50">
        <f t="shared" ref="AK64" si="173">AK67+AK69+AK71+AK73+AK75+AK77+AK79+AK81+AK83+AK85+AK87+AK89+AK91+AK93+AK95+AK97+AK99+AK101+AK103+AK105+AK107+AK109</f>
        <v>2424</v>
      </c>
      <c r="AL64" s="50">
        <f t="shared" si="172"/>
        <v>2714</v>
      </c>
      <c r="AM64" s="31">
        <f>SUM(D64:AL64)</f>
        <v>42196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587366.5</v>
      </c>
      <c r="W65" s="51">
        <f t="shared" si="174"/>
        <v>620098.34</v>
      </c>
      <c r="X65" s="51">
        <f t="shared" si="174"/>
        <v>857454.3</v>
      </c>
      <c r="Y65" s="51">
        <f t="shared" si="174"/>
        <v>501289</v>
      </c>
      <c r="Z65" s="51">
        <f t="shared" si="174"/>
        <v>444361.26909999998</v>
      </c>
      <c r="AA65" s="51">
        <f t="shared" si="174"/>
        <v>404006.76</v>
      </c>
      <c r="AB65" s="51">
        <f t="shared" si="174"/>
        <v>601850.97399999993</v>
      </c>
      <c r="AC65" s="51">
        <f t="shared" si="174"/>
        <v>823617.32260000007</v>
      </c>
      <c r="AD65" s="51">
        <f t="shared" si="174"/>
        <v>1478690.8250000002</v>
      </c>
      <c r="AE65" s="51">
        <f t="shared" si="174"/>
        <v>1936804.8900000001</v>
      </c>
      <c r="AF65" s="51">
        <f t="shared" si="174"/>
        <v>1542697.0526000003</v>
      </c>
      <c r="AG65" s="51">
        <f t="shared" si="174"/>
        <v>2242187.855</v>
      </c>
      <c r="AH65" s="51">
        <f t="shared" si="174"/>
        <v>2137546.446</v>
      </c>
      <c r="AI65" s="51">
        <f t="shared" si="174"/>
        <v>2070881.9417473408</v>
      </c>
      <c r="AJ65" s="51">
        <f t="shared" si="174"/>
        <v>2778595.8620000002</v>
      </c>
      <c r="AK65" s="51">
        <f t="shared" ref="AK65" si="175">AK68+AK70+AK72+AK74+AK76+AK78+AK80+AK82+AK84+AK86+AK88+AK90+AK92+AK94+AK96+AK98+AK100+AK102+AK104+AK106+AK108+AK110</f>
        <v>3766901.7499999995</v>
      </c>
      <c r="AL65" s="51">
        <f t="shared" si="174"/>
        <v>2754828.2100000004</v>
      </c>
      <c r="AM65" s="33">
        <f>SUM(D65:AL65)</f>
        <v>25549179.298047345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2024'!D9</f>
        <v>0</v>
      </c>
      <c r="AM67" s="17">
        <f t="shared" ref="AM67:AM110" si="176">SUM(D67:AL67)</f>
        <v>0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2024'!D10</f>
        <v>0</v>
      </c>
      <c r="AM68" s="18">
        <f t="shared" si="176"/>
        <v>0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2024'!D11</f>
        <v>0</v>
      </c>
      <c r="AM69" s="17">
        <f t="shared" si="176"/>
        <v>0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2024'!D12</f>
        <v>0</v>
      </c>
      <c r="AM70" s="18">
        <f t="shared" si="176"/>
        <v>0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2024'!D13</f>
        <v>0</v>
      </c>
      <c r="AM71" s="17">
        <f t="shared" si="176"/>
        <v>0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2024'!D14</f>
        <v>0</v>
      </c>
      <c r="AM72" s="18">
        <f t="shared" si="176"/>
        <v>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2024'!D15</f>
        <v>0</v>
      </c>
      <c r="AM73" s="17">
        <f t="shared" si="176"/>
        <v>3857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2024'!D16</f>
        <v>0</v>
      </c>
      <c r="AM74" s="18">
        <f t="shared" si="176"/>
        <v>2149051.5790999997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f>'Ingreso de Datos 2024'!D17</f>
        <v>1194</v>
      </c>
      <c r="AM75" s="17">
        <f t="shared" si="176"/>
        <v>10268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f>'Ingreso de Datos 2024'!D18</f>
        <v>2347996.1000000006</v>
      </c>
      <c r="AM76" s="18">
        <f t="shared" si="176"/>
        <v>17139018.819200002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2024'!D19</f>
        <v>0</v>
      </c>
      <c r="AM77" s="17">
        <f t="shared" ref="AM77:AM80" si="177">SUM(D77:AL77)</f>
        <v>34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f>'Ingreso de Datos 2024'!D20</f>
        <v>0</v>
      </c>
      <c r="AM78" s="18">
        <f t="shared" si="177"/>
        <v>27578.32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2024'!D21</f>
        <v>0</v>
      </c>
      <c r="AM79" s="17">
        <f t="shared" si="177"/>
        <v>0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2024'!D22</f>
        <v>0</v>
      </c>
      <c r="AM80" s="18">
        <f t="shared" si="177"/>
        <v>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2024'!D23</f>
        <v>0</v>
      </c>
      <c r="AM81" s="17">
        <f t="shared" si="176"/>
        <v>0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2024'!D24</f>
        <v>0</v>
      </c>
      <c r="AM82" s="18">
        <f t="shared" si="176"/>
        <v>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2024'!D25</f>
        <v>0</v>
      </c>
      <c r="AM83" s="17">
        <f t="shared" si="176"/>
        <v>29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2024'!D26</f>
        <v>0</v>
      </c>
      <c r="AM84" s="18">
        <f t="shared" si="176"/>
        <v>3809.94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2024'!D27</f>
        <v>0</v>
      </c>
      <c r="AM85" s="17">
        <f t="shared" si="176"/>
        <v>607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2024'!D28</f>
        <v>0</v>
      </c>
      <c r="AM86" s="18">
        <f t="shared" si="176"/>
        <v>100025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2024'!D29</f>
        <v>0</v>
      </c>
      <c r="AM87" s="17">
        <f t="shared" si="176"/>
        <v>280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2024'!D30</f>
        <v>0</v>
      </c>
      <c r="AM88" s="18">
        <f t="shared" si="176"/>
        <v>106400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f>'Ingreso de Datos 2024'!D31</f>
        <v>113</v>
      </c>
      <c r="AM89" s="17">
        <f t="shared" si="176"/>
        <v>3395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f>'Ingreso de Datos 2024'!D32</f>
        <v>48270</v>
      </c>
      <c r="AM90" s="18">
        <f t="shared" si="176"/>
        <v>1205670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2024'!D33</f>
        <v>0</v>
      </c>
      <c r="AM91" s="17">
        <f t="shared" si="176"/>
        <v>656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2024'!D34</f>
        <v>0</v>
      </c>
      <c r="AM92" s="18">
        <f t="shared" si="176"/>
        <v>272896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f>'Ingreso de Datos 2024'!D35</f>
        <v>384</v>
      </c>
      <c r="AM93" s="17">
        <f t="shared" si="176"/>
        <v>4747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f>'Ingreso de Datos 2024'!D36</f>
        <v>233856</v>
      </c>
      <c r="AM94" s="18">
        <f t="shared" si="176"/>
        <v>2303970.7999999998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f>'Ingreso de Datos 2024'!D37</f>
        <v>0</v>
      </c>
      <c r="AM95" s="17">
        <f t="shared" si="176"/>
        <v>12880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f>'Ingreso de Datos 2024'!D38</f>
        <v>0</v>
      </c>
      <c r="AM96" s="18">
        <f t="shared" si="176"/>
        <v>1317919.1000000001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2024'!D39</f>
        <v>0</v>
      </c>
      <c r="AM97" s="17">
        <f t="shared" si="176"/>
        <v>0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2024'!D40</f>
        <v>0</v>
      </c>
      <c r="AM98" s="18">
        <f t="shared" si="176"/>
        <v>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2024'!D41</f>
        <v>0</v>
      </c>
      <c r="AM99" s="17">
        <f t="shared" si="176"/>
        <v>0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2024'!D42</f>
        <v>0</v>
      </c>
      <c r="AM100" s="18">
        <f t="shared" si="176"/>
        <v>0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2024'!D43</f>
        <v>0</v>
      </c>
      <c r="AM101" s="17">
        <f t="shared" si="176"/>
        <v>11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2024'!D44</f>
        <v>0</v>
      </c>
      <c r="AM102" s="18">
        <f t="shared" si="176"/>
        <v>610.5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f>'Ingreso de Datos 2024'!D45</f>
        <v>757</v>
      </c>
      <c r="AM103" s="87">
        <f t="shared" si="176"/>
        <v>1988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f>'Ingreso de Datos 2024'!D46</f>
        <v>75011.11</v>
      </c>
      <c r="AM104" s="88">
        <f t="shared" si="176"/>
        <v>414900.69999999995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2024'!D47</f>
        <v>0</v>
      </c>
      <c r="AM105" s="87">
        <f t="shared" si="176"/>
        <v>0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2024'!D48</f>
        <v>0</v>
      </c>
      <c r="AM106" s="88">
        <f t="shared" si="176"/>
        <v>0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f>'Ingreso de Datos 2024'!D49</f>
        <v>266</v>
      </c>
      <c r="AM107" s="17">
        <f t="shared" si="176"/>
        <v>2702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f>'Ingreso de Datos 2024'!D50</f>
        <v>49695</v>
      </c>
      <c r="AM108" s="18">
        <f t="shared" si="176"/>
        <v>491788.2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f>'Ingreso de Datos 2024'!D51</f>
        <v>0</v>
      </c>
      <c r="AM109" s="17">
        <f t="shared" si="176"/>
        <v>742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f>'Ingreso de Datos 2024'!D52</f>
        <v>0</v>
      </c>
      <c r="AM110" s="18">
        <f t="shared" si="176"/>
        <v>15540.339747340908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1668</v>
      </c>
      <c r="AC119" s="50">
        <f t="shared" si="178"/>
        <v>309</v>
      </c>
      <c r="AD119" s="50">
        <f t="shared" si="178"/>
        <v>3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1980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717955.61</v>
      </c>
      <c r="AC120" s="51">
        <f t="shared" si="180"/>
        <v>314881.59999999998</v>
      </c>
      <c r="AD120" s="51">
        <f t="shared" si="180"/>
        <v>129566.62000000001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1162403.83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2024'!D67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2024'!D68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2024'!D69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2024'!D70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2024'!D71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2024'!D72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2024'!D73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2024'!D74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2024'!D75</f>
        <v>0</v>
      </c>
      <c r="AM130" s="17">
        <f t="shared" si="182"/>
        <v>511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2024'!D76</f>
        <v>0</v>
      </c>
      <c r="AM131" s="18">
        <f t="shared" si="182"/>
        <v>801972.58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2024'!D77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2024'!D78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2024'!D79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2024'!D80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2024'!D81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2024'!D82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2024'!D83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2024'!D84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2024'!D85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2024'!D86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2024'!D87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2024'!D88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2024'!D89</f>
        <v>0</v>
      </c>
      <c r="AM144" s="17">
        <f t="shared" si="182"/>
        <v>6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2024'!D90</f>
        <v>0</v>
      </c>
      <c r="AM145" s="18">
        <f t="shared" si="182"/>
        <v>5100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2024'!D91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2024'!D92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2024'!D93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2024'!D94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2024'!D95</f>
        <v>0</v>
      </c>
      <c r="AM150" s="17">
        <f t="shared" si="182"/>
        <v>1463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2024'!D96</f>
        <v>0</v>
      </c>
      <c r="AM151" s="18">
        <f t="shared" si="182"/>
        <v>355331.25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2024'!D97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2024'!D98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2024'!D99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2024'!D100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2024'!D101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2024'!D102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2024'!D103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2024'!D104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2024'!D105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2024'!D106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2024'!D107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2024'!D108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2024'!D109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2024'!D110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L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" si="2">AK12+AK14+AK16+AK18+AK20+AK22+AK24+AK26+AK28+AK30+AK32+AK34+AK36+AK38+AK40+AK42+AK44+AK46+AK48+AK50+AK52+AK54</f>
        <v>5455</v>
      </c>
      <c r="AL9" s="50">
        <f t="shared" si="1"/>
        <v>927</v>
      </c>
      <c r="AM9" s="31">
        <f>SUM(D9:AL9)</f>
        <v>112182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L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" si="5">AK13+AK15+AK17+AK19+AK21+AK23+AK25+AK27+AK29+AK31+AK33+AK35+AK37+AK39+AK41+AK43+AK45+AK47+AK49+AK51+AK53+AK55</f>
        <v>4528474.3999999994</v>
      </c>
      <c r="AL10" s="51">
        <f t="shared" si="4"/>
        <v>245729.2</v>
      </c>
      <c r="AM10" s="33">
        <f>SUM(D10:AL10)</f>
        <v>39995586.340282276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1416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202088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1944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217519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1036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132450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17472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6325552.5099999998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" si="42">AK75+AK130</f>
        <v>1788</v>
      </c>
      <c r="AL20" s="14">
        <f t="shared" si="39"/>
        <v>7</v>
      </c>
      <c r="AM20" s="17">
        <f t="shared" si="10"/>
        <v>13304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" si="45">AK76+AK131</f>
        <v>3110191.32</v>
      </c>
      <c r="AL21" s="15">
        <f>AL76+AL131</f>
        <v>43978.2</v>
      </c>
      <c r="AM21" s="18">
        <f t="shared" si="10"/>
        <v>19608617.05028227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43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79187.87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5970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689730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10453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911320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2</v>
      </c>
      <c r="AL28" s="14">
        <f t="shared" si="63"/>
        <v>5</v>
      </c>
      <c r="AM28" s="17">
        <f t="shared" si="10"/>
        <v>600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434</v>
      </c>
      <c r="AL29" s="15">
        <f t="shared" si="67"/>
        <v>1461</v>
      </c>
      <c r="AM29" s="18">
        <f t="shared" si="10"/>
        <v>69130.42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4090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516113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668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253840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" si="90">AK89+AK144</f>
        <v>433</v>
      </c>
      <c r="AL34" s="14">
        <f t="shared" si="87"/>
        <v>143</v>
      </c>
      <c r="AM34" s="17">
        <f t="shared" si="10"/>
        <v>5172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" si="94">AK90+AK145</f>
        <v>235660</v>
      </c>
      <c r="AL35" s="15">
        <f t="shared" si="91"/>
        <v>61530</v>
      </c>
      <c r="AM35" s="18">
        <f t="shared" si="10"/>
        <v>2139975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300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124800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" si="106">AK93+AK148</f>
        <v>1057</v>
      </c>
      <c r="AL38" s="14">
        <f t="shared" si="103"/>
        <v>0</v>
      </c>
      <c r="AM38" s="17">
        <f t="shared" si="10"/>
        <v>5263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" si="110">AK94+AK149</f>
        <v>650720.5</v>
      </c>
      <c r="AL39" s="15">
        <f t="shared" si="107"/>
        <v>0</v>
      </c>
      <c r="AM39" s="18">
        <f t="shared" si="10"/>
        <v>2701356.5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33742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" si="118">AK96+AK151</f>
        <v>27683.279999999999</v>
      </c>
      <c r="AL41" s="15">
        <f t="shared" si="115"/>
        <v>0</v>
      </c>
      <c r="AM41" s="18">
        <f t="shared" si="10"/>
        <v>4287980.5699999994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80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4424.8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" si="146">AK103+AK159</f>
        <v>726</v>
      </c>
      <c r="AL48" s="87">
        <f t="shared" si="143"/>
        <v>7</v>
      </c>
      <c r="AM48" s="87">
        <f t="shared" si="10"/>
        <v>2558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" si="150">AK104+AK160</f>
        <v>166905.29999999999</v>
      </c>
      <c r="AL49" s="88">
        <f t="shared" si="147"/>
        <v>5575</v>
      </c>
      <c r="AM49" s="88">
        <f t="shared" si="10"/>
        <v>509019.75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13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" si="158">AK106+AK162</f>
        <v>3200</v>
      </c>
      <c r="AL51" s="88">
        <f t="shared" si="155"/>
        <v>0</v>
      </c>
      <c r="AM51" s="88">
        <f t="shared" si="10"/>
        <v>14885.6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" si="162">AK107+AK162</f>
        <v>1449</v>
      </c>
      <c r="AL52" s="14">
        <f t="shared" si="159"/>
        <v>765</v>
      </c>
      <c r="AM52" s="17">
        <f t="shared" si="10"/>
        <v>5879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" si="166">AK108+AK163</f>
        <v>333680</v>
      </c>
      <c r="AL53" s="15">
        <f t="shared" si="163"/>
        <v>133185</v>
      </c>
      <c r="AM53" s="18">
        <f t="shared" si="10"/>
        <v>1158745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2179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48851.27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L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" si="173">AK67+AK69+AK71+AK73+AK75+AK77+AK79+AK81+AK83+AK85+AK87+AK89+AK91+AK93+AK95+AK97+AK99+AK101+AK103+AK105+AK107+AK109</f>
        <v>5455</v>
      </c>
      <c r="AL64" s="50">
        <f t="shared" si="172"/>
        <v>927</v>
      </c>
      <c r="AM64" s="31">
        <f>SUM(D64:AL64)</f>
        <v>96460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L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" si="175">AK68+AK70+AK72+AK74+AK76+AK78+AK80+AK82+AK84+AK86+AK88+AK90+AK92+AK94+AK96+AK98+AK100+AK102+AK104+AK106+AK108+AK110</f>
        <v>4528474.3999999994</v>
      </c>
      <c r="AL65" s="51">
        <f t="shared" si="174"/>
        <v>245729.2</v>
      </c>
      <c r="AM65" s="33">
        <f>SUM(D65:AL65)</f>
        <v>34584370.230282269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2024'!E9</f>
        <v>0</v>
      </c>
      <c r="AM67" s="17">
        <f t="shared" ref="AM67:AM110" si="176">SUM(D67:AL67)</f>
        <v>1416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2024'!E10</f>
        <v>0</v>
      </c>
      <c r="AM68" s="18">
        <f t="shared" si="176"/>
        <v>202088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2024'!E11</f>
        <v>0</v>
      </c>
      <c r="AM69" s="17">
        <f t="shared" si="176"/>
        <v>1944</v>
      </c>
      <c r="AO69" s="61"/>
    </row>
    <row r="70" spans="1:41" ht="12.75" customHeight="1" x14ac:dyDescent="0.2">
      <c r="A70" s="144"/>
      <c r="B70" s="132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2024'!E12</f>
        <v>0</v>
      </c>
      <c r="AM70" s="18">
        <f t="shared" si="176"/>
        <v>217519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2024'!E13</f>
        <v>0</v>
      </c>
      <c r="AM71" s="17">
        <f t="shared" si="176"/>
        <v>1036</v>
      </c>
      <c r="AO71" s="61"/>
    </row>
    <row r="72" spans="1:41" ht="12.75" customHeight="1" x14ac:dyDescent="0.2">
      <c r="A72" s="144"/>
      <c r="B72" s="132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2024'!E14</f>
        <v>0</v>
      </c>
      <c r="AM72" s="18">
        <f t="shared" si="176"/>
        <v>132450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2024'!E15</f>
        <v>0</v>
      </c>
      <c r="AM73" s="17">
        <f t="shared" si="176"/>
        <v>17472</v>
      </c>
      <c r="AO73" s="61"/>
    </row>
    <row r="74" spans="1:41" ht="12.75" customHeight="1" x14ac:dyDescent="0.2">
      <c r="A74" s="144"/>
      <c r="B74" s="132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2024'!E16</f>
        <v>0</v>
      </c>
      <c r="AM74" s="18">
        <f t="shared" si="176"/>
        <v>6325552.5099999998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f>'Ingreso de Datos 2024'!E17</f>
        <v>7</v>
      </c>
      <c r="AM75" s="17">
        <f t="shared" si="176"/>
        <v>10831</v>
      </c>
      <c r="AO75" s="61"/>
    </row>
    <row r="76" spans="1:41" ht="12.75" customHeight="1" x14ac:dyDescent="0.2">
      <c r="A76" s="144"/>
      <c r="B76" s="132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f>'Ingreso de Datos 2024'!E18</f>
        <v>43978.2</v>
      </c>
      <c r="AM76" s="18">
        <f t="shared" si="176"/>
        <v>16842087.820282269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f>'Ingreso de Datos 2024'!E19</f>
        <v>0</v>
      </c>
      <c r="AM77" s="17">
        <f t="shared" ref="AM77:AM80" si="177">SUM(D77:AL77)</f>
        <v>43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f>'Ingreso de Datos 2024'!E20</f>
        <v>0</v>
      </c>
      <c r="AM78" s="18">
        <f t="shared" si="177"/>
        <v>79187.87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2024'!E21</f>
        <v>0</v>
      </c>
      <c r="AM79" s="17">
        <f t="shared" si="177"/>
        <v>5970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2024'!E22</f>
        <v>0</v>
      </c>
      <c r="AM80" s="18">
        <f t="shared" si="177"/>
        <v>689730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2024'!E23</f>
        <v>0</v>
      </c>
      <c r="AM81" s="17">
        <f t="shared" si="176"/>
        <v>10453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2024'!E24</f>
        <v>0</v>
      </c>
      <c r="AM82" s="18">
        <f t="shared" si="176"/>
        <v>911320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f>'Ingreso de Datos 2024'!E25</f>
        <v>5</v>
      </c>
      <c r="AM83" s="17">
        <f t="shared" si="176"/>
        <v>600</v>
      </c>
      <c r="AO83" s="61"/>
    </row>
    <row r="84" spans="1:41" ht="12.75" customHeight="1" x14ac:dyDescent="0.2">
      <c r="A84" s="145"/>
      <c r="B84" s="132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f>'Ingreso de Datos 2024'!E26</f>
        <v>1461</v>
      </c>
      <c r="AM84" s="18">
        <f t="shared" si="176"/>
        <v>69130.42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2024'!E27</f>
        <v>0</v>
      </c>
      <c r="AM85" s="17">
        <f t="shared" si="176"/>
        <v>4090</v>
      </c>
      <c r="AO85" s="61"/>
    </row>
    <row r="86" spans="1:41" ht="12.75" customHeight="1" x14ac:dyDescent="0.2">
      <c r="A86" s="145"/>
      <c r="B86" s="132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2024'!E28</f>
        <v>0</v>
      </c>
      <c r="AM86" s="18">
        <f t="shared" si="176"/>
        <v>516113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2024'!E29</f>
        <v>0</v>
      </c>
      <c r="AM87" s="17">
        <f t="shared" si="176"/>
        <v>668</v>
      </c>
      <c r="AO87" s="61"/>
    </row>
    <row r="88" spans="1:41" ht="12.75" customHeight="1" x14ac:dyDescent="0.2">
      <c r="A88" s="145"/>
      <c r="B88" s="132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2024'!E30</f>
        <v>0</v>
      </c>
      <c r="AM88" s="18">
        <f t="shared" si="176"/>
        <v>253840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f>'Ingreso de Datos 2024'!E31</f>
        <v>143</v>
      </c>
      <c r="AM89" s="17">
        <f t="shared" si="176"/>
        <v>4723</v>
      </c>
      <c r="AO89" s="61"/>
    </row>
    <row r="90" spans="1:41" ht="21" customHeight="1" x14ac:dyDescent="0.2">
      <c r="A90" s="145"/>
      <c r="B90" s="132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f>'Ingreso de Datos 2024'!E32</f>
        <v>61530</v>
      </c>
      <c r="AM90" s="18">
        <f t="shared" si="176"/>
        <v>1717575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2024'!E33</f>
        <v>0</v>
      </c>
      <c r="AM91" s="17">
        <f t="shared" si="176"/>
        <v>300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2024'!E34</f>
        <v>0</v>
      </c>
      <c r="AM92" s="18">
        <f t="shared" si="176"/>
        <v>124800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f>'Ingreso de Datos 2024'!E35</f>
        <v>0</v>
      </c>
      <c r="AM93" s="17">
        <f t="shared" si="176"/>
        <v>5263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f>'Ingreso de Datos 2024'!E36</f>
        <v>0</v>
      </c>
      <c r="AM94" s="18">
        <f t="shared" si="176"/>
        <v>2701356.5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f>'Ingreso de Datos 2024'!E37</f>
        <v>0</v>
      </c>
      <c r="AM95" s="17">
        <f t="shared" si="176"/>
        <v>20942</v>
      </c>
      <c r="AO95" s="61"/>
    </row>
    <row r="96" spans="1:41" ht="12.75" customHeight="1" x14ac:dyDescent="0.2">
      <c r="A96" s="147"/>
      <c r="B96" s="132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f>'Ingreso de Datos 2024'!E38</f>
        <v>0</v>
      </c>
      <c r="AM96" s="18">
        <f t="shared" si="176"/>
        <v>2065693.6900000002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2024'!E39</f>
        <v>0</v>
      </c>
      <c r="AM97" s="17">
        <f t="shared" si="176"/>
        <v>0</v>
      </c>
      <c r="AO97" s="61"/>
    </row>
    <row r="98" spans="1:41" ht="21" customHeight="1" x14ac:dyDescent="0.2">
      <c r="A98" s="147"/>
      <c r="B98" s="132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2024'!E40</f>
        <v>0</v>
      </c>
      <c r="AM98" s="18">
        <f t="shared" si="176"/>
        <v>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2024'!E41</f>
        <v>0</v>
      </c>
      <c r="AM99" s="17">
        <f t="shared" si="176"/>
        <v>0</v>
      </c>
      <c r="AO99" s="61"/>
    </row>
    <row r="100" spans="1:41" ht="12.75" customHeight="1" x14ac:dyDescent="0.2">
      <c r="A100" s="147"/>
      <c r="B100" s="132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2024'!E42</f>
        <v>0</v>
      </c>
      <c r="AM100" s="18">
        <f t="shared" si="176"/>
        <v>0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2024'!E43</f>
        <v>0</v>
      </c>
      <c r="AM101" s="17">
        <f t="shared" si="176"/>
        <v>80</v>
      </c>
      <c r="AO101" s="61"/>
    </row>
    <row r="102" spans="1:41" ht="12.75" customHeight="1" x14ac:dyDescent="0.2">
      <c r="A102" s="147"/>
      <c r="B102" s="132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2024'!E44</f>
        <v>0</v>
      </c>
      <c r="AM102" s="18">
        <f t="shared" si="176"/>
        <v>4424.8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f>'Ingreso de Datos 2024'!E45</f>
        <v>7</v>
      </c>
      <c r="AM103" s="87">
        <f t="shared" si="176"/>
        <v>2558</v>
      </c>
      <c r="AO103" s="61"/>
    </row>
    <row r="104" spans="1:41" ht="12.75" customHeight="1" x14ac:dyDescent="0.2">
      <c r="A104" s="147"/>
      <c r="B104" s="132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f>'Ingreso de Datos 2024'!E46</f>
        <v>5575</v>
      </c>
      <c r="AM104" s="88">
        <f t="shared" si="176"/>
        <v>509019.75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f>'Ingreso de Datos 2024'!E47</f>
        <v>0</v>
      </c>
      <c r="AM105" s="87">
        <f t="shared" si="176"/>
        <v>13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f>'Ingreso de Datos 2024'!E48</f>
        <v>0</v>
      </c>
      <c r="AM106" s="88">
        <f t="shared" si="176"/>
        <v>14885.6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f>'Ingreso de Datos 2024'!E49</f>
        <v>765</v>
      </c>
      <c r="AM107" s="17">
        <f t="shared" si="176"/>
        <v>5879</v>
      </c>
      <c r="AO107" s="61"/>
    </row>
    <row r="108" spans="1:41" ht="12.75" customHeight="1" x14ac:dyDescent="0.2">
      <c r="A108" s="145"/>
      <c r="B108" s="155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f>'Ingreso de Datos 2024'!E50</f>
        <v>133185</v>
      </c>
      <c r="AM108" s="18">
        <f t="shared" si="176"/>
        <v>1158745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f>'Ingreso de Datos 2024'!E51</f>
        <v>0</v>
      </c>
      <c r="AM109" s="17">
        <f t="shared" si="176"/>
        <v>2179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f>'Ingreso de Datos 2024'!E52</f>
        <v>0</v>
      </c>
      <c r="AM110" s="18">
        <f t="shared" si="176"/>
        <v>48851.27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15722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5411216.1099999994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2024'!E67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2024'!E68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2024'!E69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2024'!E70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2024'!E71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2024'!E72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2024'!E73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2024'!E74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2024'!E75</f>
        <v>0</v>
      </c>
      <c r="AM130" s="17">
        <f t="shared" si="182"/>
        <v>2473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2024'!E76</f>
        <v>0</v>
      </c>
      <c r="AM131" s="18">
        <f t="shared" si="182"/>
        <v>2766529.2299999991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2024'!E77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2024'!E78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2024'!E79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2024'!E80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2024'!E81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2024'!E82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2024'!E83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2024'!E84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2024'!E85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2024'!E86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2024'!E87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2024'!E88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2024'!E89</f>
        <v>0</v>
      </c>
      <c r="AM144" s="17">
        <f t="shared" si="182"/>
        <v>449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2024'!E90</f>
        <v>0</v>
      </c>
      <c r="AM145" s="18">
        <f t="shared" si="182"/>
        <v>422400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2024'!E91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2024'!E92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2024'!E93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2024'!E94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2024'!E95</f>
        <v>0</v>
      </c>
      <c r="AM150" s="17">
        <f t="shared" si="182"/>
        <v>12800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2024'!E96</f>
        <v>0</v>
      </c>
      <c r="AM151" s="18">
        <f t="shared" si="182"/>
        <v>2222286.8800000004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2024'!E97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2024'!E98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2024'!E99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2024'!E100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2024'!E101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2024'!E102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2024'!E103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2024'!E104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2024'!E105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2024'!E106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2024'!E107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2024'!E108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2024'!E109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2024'!E110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L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" si="2">AK12+AK14+AK16+AK18+AK20+AK22+AK24+AK26+AK28+AK30+AK32+AK34+AK36+AK38+AK40+AK42+AK44+AK46+AK48+AK50+AK52+AK54</f>
        <v>7134</v>
      </c>
      <c r="AL9" s="50">
        <f t="shared" si="1"/>
        <v>1403</v>
      </c>
      <c r="AM9" s="31">
        <f>SUM(D9:AL9)</f>
        <v>111218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L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" si="5">AK13+AK15+AK17+AK19+AK21+AK23+AK25+AK27+AK29+AK31+AK33+AK35+AK37+AK39+AK41+AK43+AK45+AK47+AK49+AK51+AK53+AK55</f>
        <v>7610330.5180000002</v>
      </c>
      <c r="AL10" s="51">
        <f t="shared" si="4"/>
        <v>3189228.52</v>
      </c>
      <c r="AM10" s="33">
        <f>SUM(D10:AL10)</f>
        <v>41465735.989227712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317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53830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4111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542684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1592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205820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15246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6174385.705000001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" si="42">AK75+AK130</f>
        <v>4062</v>
      </c>
      <c r="AL20" s="14">
        <f t="shared" si="39"/>
        <v>303</v>
      </c>
      <c r="AM20" s="17">
        <f t="shared" si="10"/>
        <v>13716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" si="45">AK76+AK131</f>
        <v>6516817.3679999998</v>
      </c>
      <c r="AL21" s="15">
        <f>AL76+AL131</f>
        <v>2729444.52</v>
      </c>
      <c r="AM21" s="18">
        <f t="shared" si="10"/>
        <v>21695580.704227719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56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93779.72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5986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666920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6055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529340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2</v>
      </c>
      <c r="AM28" s="17">
        <f t="shared" si="10"/>
        <v>664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140</v>
      </c>
      <c r="AL29" s="15">
        <f t="shared" si="67"/>
        <v>522</v>
      </c>
      <c r="AM29" s="18">
        <f t="shared" si="10"/>
        <v>75295.28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7278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997580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" si="90">AK89+AK144</f>
        <v>526</v>
      </c>
      <c r="AL34" s="14">
        <f t="shared" si="87"/>
        <v>460</v>
      </c>
      <c r="AM34" s="17">
        <f t="shared" si="10"/>
        <v>7813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" si="94">AK90+AK145</f>
        <v>230870</v>
      </c>
      <c r="AL35" s="15">
        <f t="shared" si="91"/>
        <v>222750</v>
      </c>
      <c r="AM35" s="18">
        <f t="shared" si="10"/>
        <v>2892298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398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165568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" si="106">AK93+AK148</f>
        <v>899</v>
      </c>
      <c r="AL38" s="14">
        <f t="shared" si="103"/>
        <v>295</v>
      </c>
      <c r="AM38" s="17">
        <f t="shared" si="10"/>
        <v>6837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" si="110">AK94+AK149</f>
        <v>553784</v>
      </c>
      <c r="AL39" s="15">
        <f t="shared" si="107"/>
        <v>179655</v>
      </c>
      <c r="AM39" s="18">
        <f t="shared" si="10"/>
        <v>3470877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" si="114">AK95+AK150</f>
        <v>64</v>
      </c>
      <c r="AL40" s="14">
        <f t="shared" si="111"/>
        <v>44</v>
      </c>
      <c r="AM40" s="17">
        <f t="shared" si="10"/>
        <v>32398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" si="118">AK96+AK151</f>
        <v>4543</v>
      </c>
      <c r="AL41" s="15">
        <f t="shared" si="115"/>
        <v>3172</v>
      </c>
      <c r="AM41" s="18">
        <f t="shared" si="10"/>
        <v>2755147.97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257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15794.5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" si="146">AK103+AK159</f>
        <v>751</v>
      </c>
      <c r="AL48" s="87">
        <f t="shared" si="143"/>
        <v>0</v>
      </c>
      <c r="AM48" s="87">
        <f t="shared" si="10"/>
        <v>3028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" si="150">AK104+AK160</f>
        <v>112813.15</v>
      </c>
      <c r="AL49" s="88">
        <f t="shared" si="147"/>
        <v>0</v>
      </c>
      <c r="AM49" s="88">
        <f t="shared" si="10"/>
        <v>453891.76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19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" si="158">AK106+AK162</f>
        <v>0</v>
      </c>
      <c r="AL51" s="88">
        <f t="shared" si="155"/>
        <v>0</v>
      </c>
      <c r="AM51" s="88">
        <f t="shared" si="10"/>
        <v>7905.93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" si="162">AK107+AK162</f>
        <v>831</v>
      </c>
      <c r="AL52" s="14">
        <f t="shared" si="159"/>
        <v>299</v>
      </c>
      <c r="AM52" s="17">
        <f t="shared" si="10"/>
        <v>3244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" si="166">AK108+AK163</f>
        <v>191363</v>
      </c>
      <c r="AL53" s="15">
        <f t="shared" si="163"/>
        <v>53685</v>
      </c>
      <c r="AM53" s="18">
        <f t="shared" si="10"/>
        <v>617533.6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2203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51503.82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L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" si="173">AK67+AK69+AK71+AK73+AK75+AK77+AK79+AK81+AK83+AK85+AK87+AK89+AK91+AK93+AK95+AK97+AK99+AK101+AK103+AK105+AK107+AK109</f>
        <v>7134</v>
      </c>
      <c r="AL64" s="50">
        <f t="shared" si="172"/>
        <v>1403</v>
      </c>
      <c r="AM64" s="31">
        <f>SUM(D64:AL64)</f>
        <v>109846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L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" si="175">AK68+AK70+AK72+AK74+AK76+AK78+AK80+AK82+AK84+AK86+AK88+AK90+AK92+AK94+AK96+AK98+AK100+AK102+AK104+AK106+AK108+AK110</f>
        <v>7610330.5180000002</v>
      </c>
      <c r="AL65" s="51">
        <f t="shared" si="174"/>
        <v>3189228.52</v>
      </c>
      <c r="AM65" s="33">
        <f>SUM(D65:AL65)</f>
        <v>41322109.23922772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2024'!F9</f>
        <v>0</v>
      </c>
      <c r="AM67" s="17">
        <f t="shared" ref="AM67:AM110" si="176">SUM(D67:AL67)</f>
        <v>317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2024'!F10</f>
        <v>0</v>
      </c>
      <c r="AM68" s="18">
        <f t="shared" si="176"/>
        <v>53830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2024'!F11</f>
        <v>0</v>
      </c>
      <c r="AM69" s="17">
        <f t="shared" si="176"/>
        <v>4111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2024'!F12</f>
        <v>0</v>
      </c>
      <c r="AM70" s="18">
        <f t="shared" si="176"/>
        <v>542684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2024'!F13</f>
        <v>0</v>
      </c>
      <c r="AM71" s="17">
        <f t="shared" si="176"/>
        <v>1592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2024'!F14</f>
        <v>0</v>
      </c>
      <c r="AM72" s="18">
        <f t="shared" si="176"/>
        <v>205820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2024'!F15</f>
        <v>0</v>
      </c>
      <c r="AM73" s="17">
        <f t="shared" si="176"/>
        <v>15246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2024'!F16</f>
        <v>0</v>
      </c>
      <c r="AM74" s="18">
        <f t="shared" si="176"/>
        <v>6174385.705000001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f>'Ingreso de Datos 2024'!F17</f>
        <v>303</v>
      </c>
      <c r="AM75" s="17">
        <f t="shared" si="176"/>
        <v>13709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f>'Ingreso de Datos 2024'!F18</f>
        <v>2729444.52</v>
      </c>
      <c r="AM76" s="18">
        <f t="shared" si="176"/>
        <v>21687559.704227719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2024'!F19</f>
        <v>0</v>
      </c>
      <c r="AM77" s="17">
        <f t="shared" ref="AM77:AM80" si="177">SUM(D77:AL77)</f>
        <v>56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f>'Ingreso de Datos 2024'!F20</f>
        <v>0</v>
      </c>
      <c r="AM78" s="18">
        <f t="shared" si="177"/>
        <v>93779.72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2024'!F21</f>
        <v>0</v>
      </c>
      <c r="AM79" s="17">
        <f t="shared" si="177"/>
        <v>5986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2024'!F22</f>
        <v>0</v>
      </c>
      <c r="AM80" s="18">
        <f t="shared" si="177"/>
        <v>666920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2024'!F23</f>
        <v>0</v>
      </c>
      <c r="AM81" s="17">
        <f t="shared" si="176"/>
        <v>6055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2024'!F24</f>
        <v>0</v>
      </c>
      <c r="AM82" s="18">
        <f t="shared" si="176"/>
        <v>529340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f>'Ingreso de Datos 2024'!F25</f>
        <v>2</v>
      </c>
      <c r="AM83" s="17">
        <f t="shared" si="176"/>
        <v>664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f>'Ingreso de Datos 2024'!F26</f>
        <v>522</v>
      </c>
      <c r="AM84" s="18">
        <f t="shared" si="176"/>
        <v>75295.28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2024'!F27</f>
        <v>0</v>
      </c>
      <c r="AM85" s="17">
        <f t="shared" si="176"/>
        <v>7278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2024'!F28</f>
        <v>0</v>
      </c>
      <c r="AM86" s="18">
        <f t="shared" si="176"/>
        <v>997580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2024'!F29</f>
        <v>0</v>
      </c>
      <c r="AM87" s="17">
        <f t="shared" si="176"/>
        <v>0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2024'!F30</f>
        <v>0</v>
      </c>
      <c r="AM88" s="18">
        <f t="shared" si="176"/>
        <v>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f>'Ingreso de Datos 2024'!F31</f>
        <v>460</v>
      </c>
      <c r="AM89" s="17">
        <f t="shared" si="176"/>
        <v>7802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f>'Ingreso de Datos 2024'!F32</f>
        <v>222750</v>
      </c>
      <c r="AM90" s="18">
        <f t="shared" si="176"/>
        <v>2881298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2024'!F33</f>
        <v>0</v>
      </c>
      <c r="AM91" s="17">
        <f t="shared" si="176"/>
        <v>398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2024'!F34</f>
        <v>0</v>
      </c>
      <c r="AM92" s="18">
        <f t="shared" si="176"/>
        <v>165568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f>'Ingreso de Datos 2024'!F35</f>
        <v>295</v>
      </c>
      <c r="AM93" s="17">
        <f t="shared" si="176"/>
        <v>6837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f>'Ingreso de Datos 2024'!F36</f>
        <v>179655</v>
      </c>
      <c r="AM94" s="18">
        <f t="shared" si="176"/>
        <v>3470877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f>'Ingreso de Datos 2024'!F37</f>
        <v>44</v>
      </c>
      <c r="AM95" s="17">
        <f t="shared" si="176"/>
        <v>31044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f>'Ingreso de Datos 2024'!F38</f>
        <v>3172</v>
      </c>
      <c r="AM96" s="18">
        <f t="shared" si="176"/>
        <v>2630542.2200000002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2024'!F39</f>
        <v>0</v>
      </c>
      <c r="AM97" s="17">
        <f t="shared" si="176"/>
        <v>0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2024'!F40</f>
        <v>0</v>
      </c>
      <c r="AM98" s="18">
        <f t="shared" si="176"/>
        <v>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2024'!F41</f>
        <v>0</v>
      </c>
      <c r="AM99" s="17">
        <f t="shared" si="176"/>
        <v>0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2024'!F42</f>
        <v>0</v>
      </c>
      <c r="AM100" s="18">
        <f t="shared" si="176"/>
        <v>0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2024'!F43</f>
        <v>0</v>
      </c>
      <c r="AM101" s="17">
        <f t="shared" si="176"/>
        <v>257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2024'!F44</f>
        <v>0</v>
      </c>
      <c r="AM102" s="18">
        <f t="shared" si="176"/>
        <v>15794.5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f>'Ingreso de Datos 2024'!F45</f>
        <v>0</v>
      </c>
      <c r="AM103" s="87">
        <f t="shared" si="176"/>
        <v>3028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f>'Ingreso de Datos 2024'!F46</f>
        <v>0</v>
      </c>
      <c r="AM104" s="88">
        <f t="shared" si="176"/>
        <v>453891.76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2024'!F47</f>
        <v>0</v>
      </c>
      <c r="AM105" s="87">
        <f t="shared" si="176"/>
        <v>19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2024'!F48</f>
        <v>0</v>
      </c>
      <c r="AM106" s="88">
        <f t="shared" si="176"/>
        <v>7905.93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f>'Ingreso de Datos 2024'!F49</f>
        <v>299</v>
      </c>
      <c r="AM107" s="17">
        <f t="shared" si="176"/>
        <v>3244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f>'Ingreso de Datos 2024'!F50</f>
        <v>53685</v>
      </c>
      <c r="AM108" s="18">
        <f t="shared" si="176"/>
        <v>617533.6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f>'Ingreso de Datos 2024'!F51</f>
        <v>0</v>
      </c>
      <c r="AM109" s="17">
        <f t="shared" si="176"/>
        <v>2203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f>'Ingreso de Datos 2024'!F52</f>
        <v>0</v>
      </c>
      <c r="AM110" s="18">
        <f t="shared" si="176"/>
        <v>51503.82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1372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143626.74999999997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2024'!F67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2024'!F68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2024'!F69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2024'!F70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2024'!F71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2024'!F72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2024'!F73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2024'!F74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2024'!F75</f>
        <v>0</v>
      </c>
      <c r="AM130" s="17">
        <f t="shared" si="182"/>
        <v>7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2024'!F76</f>
        <v>0</v>
      </c>
      <c r="AM131" s="18">
        <f t="shared" si="182"/>
        <v>8021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2024'!F77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2024'!F78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2024'!F79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2024'!F80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2024'!F81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2024'!F82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2024'!F83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2024'!F84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2024'!F85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2024'!F86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2024'!F87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2024'!F88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2024'!F89</f>
        <v>0</v>
      </c>
      <c r="AM144" s="17">
        <f t="shared" si="182"/>
        <v>11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2024'!F90</f>
        <v>0</v>
      </c>
      <c r="AM145" s="18">
        <f t="shared" si="182"/>
        <v>11000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2024'!F91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2024'!F92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2024'!F93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2024'!F94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2024'!F95</f>
        <v>0</v>
      </c>
      <c r="AM150" s="17">
        <f t="shared" si="182"/>
        <v>1354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2024'!F96</f>
        <v>0</v>
      </c>
      <c r="AM151" s="18">
        <f t="shared" si="182"/>
        <v>124605.74999999997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2024'!F97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2024'!F98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2024'!F99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2024'!F100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2024'!F101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2024'!F102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2024'!F103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2024'!F104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2024'!F105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2024'!F106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2024'!F107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2024'!F108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2024'!F109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2024'!F110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L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" si="2">AK12+AK14+AK16+AK18+AK20+AK22+AK24+AK26+AK28+AK30+AK32+AK34+AK36+AK38+AK40+AK42+AK44+AK46+AK48+AK50+AK52+AK54</f>
        <v>2602</v>
      </c>
      <c r="AL9" s="50">
        <f t="shared" si="1"/>
        <v>1773</v>
      </c>
      <c r="AM9" s="31">
        <f>SUM(D9:AL9)</f>
        <v>71650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L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" si="5">AK13+AK15+AK17+AK19+AK21+AK23+AK25+AK27+AK29+AK31+AK33+AK35+AK37+AK39+AK41+AK43+AK45+AK47+AK49+AK51+AK53+AK55</f>
        <v>2846888.048</v>
      </c>
      <c r="AL10" s="51">
        <f t="shared" si="4"/>
        <v>1842156.4340000001</v>
      </c>
      <c r="AM10" s="33">
        <f>SUM(D10:AL10)</f>
        <v>28498739.698241323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2737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525650.17999999993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1988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77432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988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127320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6961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2694152.28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" si="42">AK75+AK130</f>
        <v>1301</v>
      </c>
      <c r="AL20" s="14">
        <f t="shared" si="39"/>
        <v>736</v>
      </c>
      <c r="AM20" s="17">
        <f t="shared" si="10"/>
        <v>10053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" si="45">AK76+AK131</f>
        <v>2210076.2279999997</v>
      </c>
      <c r="AL21" s="15">
        <f>AL76+AL131</f>
        <v>1315405.628</v>
      </c>
      <c r="AM21" s="18">
        <f t="shared" si="10"/>
        <v>13669474.514241325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" si="47">AK77+AK132</f>
        <v>32</v>
      </c>
      <c r="AL22" s="14">
        <f>AL77+AL132</f>
        <v>0</v>
      </c>
      <c r="AM22" s="17">
        <f t="shared" ref="AM22:AM25" si="48">SUM(D22:AL22)</f>
        <v>198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" si="50">AK78+AK133</f>
        <v>43509.679999999993</v>
      </c>
      <c r="AL23" s="15">
        <f>AL78+AL133</f>
        <v>604.30600000000004</v>
      </c>
      <c r="AM23" s="18">
        <f t="shared" si="48"/>
        <v>241145.549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1443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165460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6512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569820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3</v>
      </c>
      <c r="AM28" s="17">
        <f t="shared" si="10"/>
        <v>290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213</v>
      </c>
      <c r="AL29" s="15">
        <f t="shared" si="67"/>
        <v>1063</v>
      </c>
      <c r="AM29" s="18">
        <f t="shared" si="10"/>
        <v>41909.1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5038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692188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1105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419900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" si="90">AK89+AK144</f>
        <v>333</v>
      </c>
      <c r="AL34" s="14">
        <f t="shared" si="87"/>
        <v>118</v>
      </c>
      <c r="AM34" s="17">
        <f t="shared" si="10"/>
        <v>5514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" si="94">AK90+AK145</f>
        <v>149320</v>
      </c>
      <c r="AL35" s="15">
        <f t="shared" si="91"/>
        <v>55400</v>
      </c>
      <c r="AM35" s="18">
        <f t="shared" si="10"/>
        <v>2440455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1948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810368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" si="106">AK93+AK148</f>
        <v>459</v>
      </c>
      <c r="AL38" s="14">
        <f t="shared" si="103"/>
        <v>690</v>
      </c>
      <c r="AM38" s="17">
        <f t="shared" si="10"/>
        <v>7020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" si="110">AK94+AK149</f>
        <v>282658</v>
      </c>
      <c r="AL39" s="15">
        <f t="shared" si="107"/>
        <v>420210</v>
      </c>
      <c r="AM39" s="18">
        <f t="shared" si="10"/>
        <v>3567174.8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15648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" si="118">AK96+AK151</f>
        <v>0</v>
      </c>
      <c r="AL41" s="15">
        <f t="shared" si="115"/>
        <v>0</v>
      </c>
      <c r="AM41" s="18">
        <f t="shared" si="10"/>
        <v>1641433.2999999998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" si="146">AK103+AK159</f>
        <v>130</v>
      </c>
      <c r="AL48" s="87">
        <f t="shared" si="143"/>
        <v>2</v>
      </c>
      <c r="AM48" s="87">
        <f t="shared" si="10"/>
        <v>1032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" si="150">AK104+AK160</f>
        <v>97728.6</v>
      </c>
      <c r="AL49" s="88">
        <f t="shared" si="147"/>
        <v>9722.5</v>
      </c>
      <c r="AM49" s="88">
        <f t="shared" si="10"/>
        <v>370563.97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" si="154">AK105+AK161</f>
        <v>8</v>
      </c>
      <c r="AL50" s="87">
        <f t="shared" si="151"/>
        <v>0</v>
      </c>
      <c r="AM50" s="87">
        <f t="shared" si="10"/>
        <v>118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" si="158">AK106+AK162</f>
        <v>2770.54</v>
      </c>
      <c r="AL51" s="88">
        <f t="shared" si="155"/>
        <v>0</v>
      </c>
      <c r="AM51" s="88">
        <f t="shared" si="10"/>
        <v>36744.945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" si="162">AK107+AK162</f>
        <v>338</v>
      </c>
      <c r="AL52" s="14">
        <f t="shared" si="159"/>
        <v>224</v>
      </c>
      <c r="AM52" s="17">
        <f t="shared" si="10"/>
        <v>2175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" si="166">AK108+AK163</f>
        <v>60612</v>
      </c>
      <c r="AL53" s="15">
        <f t="shared" si="163"/>
        <v>39751</v>
      </c>
      <c r="AM53" s="18">
        <f t="shared" si="10"/>
        <v>389113.67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882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18434.39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L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" si="173">AK67+AK69+AK71+AK73+AK75+AK77+AK79+AK81+AK83+AK85+AK87+AK89+AK91+AK93+AK95+AK97+AK99+AK101+AK103+AK105+AK107+AK109</f>
        <v>2602</v>
      </c>
      <c r="AL64" s="50">
        <f t="shared" si="172"/>
        <v>1773</v>
      </c>
      <c r="AM64" s="31">
        <f>SUM(D64:AL64)</f>
        <v>62949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L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" si="175">AK68+AK70+AK72+AK74+AK76+AK78+AK80+AK82+AK84+AK86+AK88+AK90+AK92+AK94+AK96+AK98+AK100+AK102+AK104+AK106+AK108+AK110</f>
        <v>2846888.048</v>
      </c>
      <c r="AL65" s="51">
        <f t="shared" si="174"/>
        <v>1842156.4340000001</v>
      </c>
      <c r="AM65" s="33">
        <f>SUM(D65:AL65)</f>
        <v>25510358.568241324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2024'!G9</f>
        <v>0</v>
      </c>
      <c r="AM67" s="17">
        <f t="shared" ref="AM67:AM110" si="176">SUM(D67:AL67)</f>
        <v>2737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2024'!G10</f>
        <v>0</v>
      </c>
      <c r="AM68" s="18">
        <f t="shared" si="176"/>
        <v>525650.17999999993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2024'!G11</f>
        <v>0</v>
      </c>
      <c r="AM69" s="17">
        <f t="shared" si="176"/>
        <v>1988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2024'!G12</f>
        <v>0</v>
      </c>
      <c r="AM70" s="18">
        <f t="shared" si="176"/>
        <v>77432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2024'!G13</f>
        <v>0</v>
      </c>
      <c r="AM71" s="17">
        <f t="shared" si="176"/>
        <v>988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2024'!G14</f>
        <v>0</v>
      </c>
      <c r="AM72" s="18">
        <f t="shared" si="176"/>
        <v>127320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2024'!G15</f>
        <v>0</v>
      </c>
      <c r="AM73" s="17">
        <f t="shared" si="176"/>
        <v>6961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2024'!G16</f>
        <v>0</v>
      </c>
      <c r="AM74" s="18">
        <f t="shared" si="176"/>
        <v>2694152.28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f>'Ingreso de Datos 2024'!G17</f>
        <v>736</v>
      </c>
      <c r="AM75" s="17">
        <f t="shared" si="176"/>
        <v>9078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f>'Ingreso de Datos 2024'!G18</f>
        <v>1315405.628</v>
      </c>
      <c r="AM76" s="18">
        <f t="shared" si="176"/>
        <v>12359972.114241324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f>'Ingreso de Datos 2024'!G19</f>
        <v>0</v>
      </c>
      <c r="AM77" s="17">
        <f t="shared" ref="AM77:AM80" si="177">SUM(D77:AL77)</f>
        <v>198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f>'Ingreso de Datos 2024'!G20</f>
        <v>604.30600000000004</v>
      </c>
      <c r="AM78" s="18">
        <f t="shared" si="177"/>
        <v>241145.549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2024'!G21</f>
        <v>0</v>
      </c>
      <c r="AM79" s="17">
        <f t="shared" si="177"/>
        <v>1443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2024'!G22</f>
        <v>0</v>
      </c>
      <c r="AM80" s="18">
        <f t="shared" si="177"/>
        <v>165460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2024'!G23</f>
        <v>0</v>
      </c>
      <c r="AM81" s="17">
        <f t="shared" si="176"/>
        <v>6512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2024'!G24</f>
        <v>0</v>
      </c>
      <c r="AM82" s="18">
        <f t="shared" si="176"/>
        <v>569820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f>'Ingreso de Datos 2024'!G25</f>
        <v>3</v>
      </c>
      <c r="AM83" s="17">
        <f t="shared" si="176"/>
        <v>290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f>'Ingreso de Datos 2024'!G26</f>
        <v>1063</v>
      </c>
      <c r="AM84" s="18">
        <f t="shared" si="176"/>
        <v>41909.1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2024'!G27</f>
        <v>0</v>
      </c>
      <c r="AM85" s="17">
        <f t="shared" si="176"/>
        <v>5038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2024'!G28</f>
        <v>0</v>
      </c>
      <c r="AM86" s="18">
        <f t="shared" si="176"/>
        <v>692188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2024'!G29</f>
        <v>0</v>
      </c>
      <c r="AM87" s="17">
        <f t="shared" si="176"/>
        <v>1105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2024'!G30</f>
        <v>0</v>
      </c>
      <c r="AM88" s="18">
        <f t="shared" si="176"/>
        <v>419900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f>'Ingreso de Datos 2024'!G31</f>
        <v>118</v>
      </c>
      <c r="AM89" s="17">
        <f t="shared" si="176"/>
        <v>4838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f>'Ingreso de Datos 2024'!G32</f>
        <v>55400</v>
      </c>
      <c r="AM90" s="18">
        <f t="shared" si="176"/>
        <v>1781655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2024'!G33</f>
        <v>0</v>
      </c>
      <c r="AM91" s="17">
        <f t="shared" si="176"/>
        <v>1948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2024'!G34</f>
        <v>0</v>
      </c>
      <c r="AM92" s="18">
        <f t="shared" si="176"/>
        <v>810368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f>'Ingreso de Datos 2024'!G35</f>
        <v>690</v>
      </c>
      <c r="AM93" s="17">
        <f t="shared" si="176"/>
        <v>7020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f>'Ingreso de Datos 2024'!G36</f>
        <v>420210</v>
      </c>
      <c r="AM94" s="18">
        <f t="shared" si="176"/>
        <v>3567174.8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f>'Ingreso de Datos 2024'!G37</f>
        <v>0</v>
      </c>
      <c r="AM95" s="17">
        <f t="shared" si="176"/>
        <v>8598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f>'Ingreso de Datos 2024'!G38</f>
        <v>0</v>
      </c>
      <c r="AM96" s="18">
        <f t="shared" si="176"/>
        <v>621354.57000000007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2024'!G39</f>
        <v>0</v>
      </c>
      <c r="AM97" s="17">
        <f t="shared" si="176"/>
        <v>0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2024'!G40</f>
        <v>0</v>
      </c>
      <c r="AM98" s="18">
        <f t="shared" si="176"/>
        <v>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2024'!G41</f>
        <v>0</v>
      </c>
      <c r="AM99" s="17">
        <f t="shared" si="176"/>
        <v>0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2024'!G42</f>
        <v>0</v>
      </c>
      <c r="AM100" s="18">
        <f t="shared" si="176"/>
        <v>0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2024'!G43</f>
        <v>0</v>
      </c>
      <c r="AM101" s="17">
        <f t="shared" si="176"/>
        <v>0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2024'!G44</f>
        <v>0</v>
      </c>
      <c r="AM102" s="18">
        <f t="shared" si="176"/>
        <v>0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f>'Ingreso de Datos 2024'!G45</f>
        <v>2</v>
      </c>
      <c r="AM103" s="87">
        <f t="shared" si="176"/>
        <v>1032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f>'Ingreso de Datos 2024'!G46</f>
        <v>9722.5</v>
      </c>
      <c r="AM104" s="88">
        <f t="shared" si="176"/>
        <v>370563.97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f>'Ingreso de Datos 2024'!G47</f>
        <v>0</v>
      </c>
      <c r="AM105" s="87">
        <f t="shared" si="176"/>
        <v>118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f>'Ingreso de Datos 2024'!G48</f>
        <v>0</v>
      </c>
      <c r="AM106" s="88">
        <f t="shared" si="176"/>
        <v>36744.945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f>'Ingreso de Datos 2024'!G49</f>
        <v>224</v>
      </c>
      <c r="AM107" s="17">
        <f t="shared" si="176"/>
        <v>2175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f>'Ingreso de Datos 2024'!G50</f>
        <v>39751</v>
      </c>
      <c r="AM108" s="18">
        <f t="shared" si="176"/>
        <v>389113.67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f>'Ingreso de Datos 2024'!G51</f>
        <v>0</v>
      </c>
      <c r="AM109" s="17">
        <f t="shared" si="176"/>
        <v>882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f>'Ingreso de Datos 2024'!G52</f>
        <v>0</v>
      </c>
      <c r="AM110" s="18">
        <f t="shared" si="176"/>
        <v>18434.39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8701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2988381.13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2024'!G67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2024'!G68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2024'!G69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2024'!G70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2024'!G71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2024'!G72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2024'!G73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2024'!G74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2024'!G75</f>
        <v>0</v>
      </c>
      <c r="AM130" s="17">
        <f t="shared" si="182"/>
        <v>975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2024'!G76</f>
        <v>0</v>
      </c>
      <c r="AM131" s="18">
        <f t="shared" si="182"/>
        <v>1309502.3999999999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2024'!G77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2024'!G78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2024'!G79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2024'!G80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2024'!G81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2024'!G82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2024'!G83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2024'!G84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2024'!G85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2024'!G86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2024'!G87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2024'!G88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2024'!G89</f>
        <v>0</v>
      </c>
      <c r="AM144" s="17">
        <f t="shared" si="182"/>
        <v>676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2024'!G90</f>
        <v>0</v>
      </c>
      <c r="AM145" s="18">
        <f t="shared" si="182"/>
        <v>658800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2024'!G91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2024'!G92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2024'!G93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2024'!G94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2024'!G95</f>
        <v>0</v>
      </c>
      <c r="AM150" s="17">
        <f t="shared" si="182"/>
        <v>7050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2024'!G96</f>
        <v>0</v>
      </c>
      <c r="AM151" s="18">
        <f t="shared" si="182"/>
        <v>1020078.73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2024'!G97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2024'!G98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2024'!G99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2024'!G100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2024'!G101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2024'!G102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2024'!G103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2024'!G104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2024'!G105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2024'!G106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2024'!G107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2024'!G108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2024'!G109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2024'!G110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L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" si="2">AK12+AK14+AK16+AK18+AK20+AK22+AK24+AK26+AK28+AK30+AK32+AK34+AK36+AK38+AK40+AK42+AK44+AK46+AK48+AK50+AK52+AK54</f>
        <v>6399</v>
      </c>
      <c r="AL9" s="50">
        <f t="shared" si="1"/>
        <v>3583</v>
      </c>
      <c r="AM9" s="31">
        <f>SUM(D9:AL9)</f>
        <v>219254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L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" si="5">AK13+AK15+AK17+AK19+AK21+AK23+AK25+AK27+AK29+AK31+AK33+AK35+AK37+AK39+AK41+AK43+AK45+AK47+AK49+AK51+AK53+AK55</f>
        <v>4956580.0739999991</v>
      </c>
      <c r="AL10" s="51">
        <f t="shared" si="4"/>
        <v>3982337.0790000004</v>
      </c>
      <c r="AM10" s="33">
        <f>SUM(D10:AL10)</f>
        <v>58895279.561503828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16868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2721464.89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18437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2353088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7602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1019860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14139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5113611.3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" si="42">AK75+AK130</f>
        <v>1565</v>
      </c>
      <c r="AL20" s="14">
        <f t="shared" si="39"/>
        <v>2209</v>
      </c>
      <c r="AM20" s="17">
        <f t="shared" si="10"/>
        <v>14803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" si="45">AK76+AK131</f>
        <v>2597565.6289999997</v>
      </c>
      <c r="AL21" s="15">
        <f>AL76+AL131</f>
        <v>3495017.87</v>
      </c>
      <c r="AM21" s="18">
        <f t="shared" si="10"/>
        <v>16117540.395503823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" si="47">AK77+AK132</f>
        <v>75</v>
      </c>
      <c r="AL22" s="14">
        <f>AL77+AL132</f>
        <v>6</v>
      </c>
      <c r="AM22" s="17">
        <f t="shared" ref="AM22:AM25" si="48">SUM(D22:AL22)</f>
        <v>1274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" si="50">AK78+AK133</f>
        <v>145453.43500000006</v>
      </c>
      <c r="AL23" s="15">
        <f>AL78+AL133</f>
        <v>45031.008999999998</v>
      </c>
      <c r="AM23" s="18">
        <f t="shared" si="48"/>
        <v>1450476.5960000001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12453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1454140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12760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1118930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" si="66">AK83+AK138</f>
        <v>98</v>
      </c>
      <c r="AL28" s="14">
        <f t="shared" si="63"/>
        <v>31</v>
      </c>
      <c r="AM28" s="17">
        <f t="shared" si="10"/>
        <v>2977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" si="70">AK84+AK139</f>
        <v>30009</v>
      </c>
      <c r="AL29" s="15">
        <f t="shared" si="67"/>
        <v>9299</v>
      </c>
      <c r="AM29" s="18">
        <f t="shared" si="10"/>
        <v>561234.69999999995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10563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1443228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2155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818900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" si="90">AK89+AK144</f>
        <v>1017</v>
      </c>
      <c r="AL34" s="14">
        <f t="shared" si="87"/>
        <v>321</v>
      </c>
      <c r="AM34" s="17">
        <f t="shared" si="10"/>
        <v>20414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" si="94">AK90+AK145</f>
        <v>486840</v>
      </c>
      <c r="AL35" s="15">
        <f t="shared" si="91"/>
        <v>148430</v>
      </c>
      <c r="AM35" s="18">
        <f t="shared" si="10"/>
        <v>8209049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1601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666016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" si="106">AK93+AK148</f>
        <v>2096</v>
      </c>
      <c r="AL38" s="14">
        <f t="shared" si="103"/>
        <v>236</v>
      </c>
      <c r="AM38" s="17">
        <f t="shared" si="10"/>
        <v>16591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" si="110">AK94+AK149</f>
        <v>1291136</v>
      </c>
      <c r="AL39" s="15">
        <f t="shared" si="107"/>
        <v>143724</v>
      </c>
      <c r="AM39" s="18">
        <f t="shared" si="10"/>
        <v>8466948.1999999993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" si="114">AK95+AK150</f>
        <v>34</v>
      </c>
      <c r="AL40" s="14">
        <f t="shared" si="111"/>
        <v>48</v>
      </c>
      <c r="AM40" s="17">
        <f t="shared" si="10"/>
        <v>54562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" si="118">AK96+AK151</f>
        <v>2578.5</v>
      </c>
      <c r="AL41" s="15">
        <f t="shared" si="115"/>
        <v>2856</v>
      </c>
      <c r="AM41" s="18">
        <f t="shared" si="10"/>
        <v>5285607.6500000004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5313.96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" si="146">AK103+AK159</f>
        <v>573</v>
      </c>
      <c r="AL48" s="87">
        <f t="shared" si="143"/>
        <v>120</v>
      </c>
      <c r="AM48" s="87">
        <f t="shared" si="10"/>
        <v>3195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" si="150">AK104+AK160</f>
        <v>231484.13</v>
      </c>
      <c r="AL49" s="88">
        <f t="shared" si="147"/>
        <v>26672.7</v>
      </c>
      <c r="AM49" s="88">
        <f t="shared" si="10"/>
        <v>941694.27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685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" si="158">AK106+AK162</f>
        <v>3050.8799999999997</v>
      </c>
      <c r="AL51" s="88">
        <f t="shared" si="155"/>
        <v>0</v>
      </c>
      <c r="AM51" s="88">
        <f t="shared" si="10"/>
        <v>204748.93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" si="162">AK107+AK162</f>
        <v>941</v>
      </c>
      <c r="AL52" s="14">
        <f t="shared" si="159"/>
        <v>612</v>
      </c>
      <c r="AM52" s="17">
        <f t="shared" si="10"/>
        <v>4980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" si="166">AK108+AK163</f>
        <v>168462.5</v>
      </c>
      <c r="AL53" s="15">
        <f t="shared" si="163"/>
        <v>111306.5</v>
      </c>
      <c r="AM53" s="18">
        <f t="shared" si="10"/>
        <v>879583.14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3099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63844.53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L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" si="173">AK67+AK69+AK71+AK73+AK75+AK77+AK79+AK81+AK83+AK85+AK87+AK89+AK91+AK93+AK95+AK97+AK99+AK101+AK103+AK105+AK107+AK109</f>
        <v>6399</v>
      </c>
      <c r="AL64" s="50">
        <f t="shared" si="172"/>
        <v>3583</v>
      </c>
      <c r="AM64" s="31">
        <f>SUM(D64:AL64)</f>
        <v>210257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L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" si="175">AK68+AK70+AK72+AK74+AK76+AK78+AK80+AK82+AK84+AK86+AK88+AK90+AK92+AK94+AK96+AK98+AK100+AK102+AK104+AK106+AK108+AK110</f>
        <v>4956580.0739999991</v>
      </c>
      <c r="AL65" s="51">
        <f t="shared" si="174"/>
        <v>3982337.0790000004</v>
      </c>
      <c r="AM65" s="33">
        <f>SUM(D65:AL65)</f>
        <v>55743021.271503828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2024'!H9</f>
        <v>0</v>
      </c>
      <c r="AM67" s="17">
        <f t="shared" ref="AM67:AM110" si="176">SUM(D67:AL67)</f>
        <v>16868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2024'!H10</f>
        <v>0</v>
      </c>
      <c r="AM68" s="18">
        <f t="shared" si="176"/>
        <v>2721464.89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2024'!H11</f>
        <v>0</v>
      </c>
      <c r="AM69" s="17">
        <f t="shared" si="176"/>
        <v>18437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2024'!H12</f>
        <v>0</v>
      </c>
      <c r="AM70" s="18">
        <f t="shared" si="176"/>
        <v>2353088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2024'!H13</f>
        <v>0</v>
      </c>
      <c r="AM71" s="17">
        <f t="shared" si="176"/>
        <v>7602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2024'!H14</f>
        <v>0</v>
      </c>
      <c r="AM72" s="18">
        <f t="shared" si="176"/>
        <v>1019860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2024'!H15</f>
        <v>0</v>
      </c>
      <c r="AM73" s="17">
        <f t="shared" si="176"/>
        <v>14139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2024'!H16</f>
        <v>0</v>
      </c>
      <c r="AM74" s="18">
        <f t="shared" si="176"/>
        <v>5113611.3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f>'Ingreso de Datos 2024'!H17</f>
        <v>2209</v>
      </c>
      <c r="AM75" s="17">
        <f t="shared" si="176"/>
        <v>14383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f>'Ingreso de Datos 2024'!H18</f>
        <v>3495017.87</v>
      </c>
      <c r="AM76" s="18">
        <f t="shared" si="176"/>
        <v>15624599.395503823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f>'Ingreso de Datos 2024'!H19</f>
        <v>6</v>
      </c>
      <c r="AM77" s="17">
        <f t="shared" ref="AM77:AM80" si="177">SUM(D77:AL77)</f>
        <v>1274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f>'Ingreso de Datos 2024'!H20</f>
        <v>45031.008999999998</v>
      </c>
      <c r="AM78" s="18">
        <f t="shared" si="177"/>
        <v>1450476.5960000001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2024'!H21</f>
        <v>0</v>
      </c>
      <c r="AM79" s="17">
        <f t="shared" si="177"/>
        <v>12453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2024'!H22</f>
        <v>0</v>
      </c>
      <c r="AM80" s="18">
        <f t="shared" si="177"/>
        <v>1454140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2024'!H23</f>
        <v>0</v>
      </c>
      <c r="AM81" s="17">
        <f t="shared" si="176"/>
        <v>12760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2024'!H24</f>
        <v>0</v>
      </c>
      <c r="AM82" s="18">
        <f t="shared" si="176"/>
        <v>1118930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f>'Ingreso de Datos 2024'!H25</f>
        <v>31</v>
      </c>
      <c r="AM83" s="17">
        <f t="shared" si="176"/>
        <v>2977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f>'Ingreso de Datos 2024'!H26</f>
        <v>9299</v>
      </c>
      <c r="AM84" s="18">
        <f t="shared" si="176"/>
        <v>561234.69999999995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2024'!H27</f>
        <v>0</v>
      </c>
      <c r="AM85" s="17">
        <f t="shared" si="176"/>
        <v>10563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2024'!H28</f>
        <v>0</v>
      </c>
      <c r="AM86" s="18">
        <f t="shared" si="176"/>
        <v>1443228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2024'!H29</f>
        <v>0</v>
      </c>
      <c r="AM87" s="17">
        <f t="shared" si="176"/>
        <v>2155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2024'!H30</f>
        <v>0</v>
      </c>
      <c r="AM88" s="18">
        <f t="shared" si="176"/>
        <v>818900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f>'Ingreso de Datos 2024'!H31</f>
        <v>321</v>
      </c>
      <c r="AM89" s="17">
        <f t="shared" si="176"/>
        <v>18739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f>'Ingreso de Datos 2024'!H32</f>
        <v>148430</v>
      </c>
      <c r="AM90" s="18">
        <f t="shared" si="176"/>
        <v>6825959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2024'!H33</f>
        <v>0</v>
      </c>
      <c r="AM91" s="17">
        <f t="shared" si="176"/>
        <v>1601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2024'!H34</f>
        <v>0</v>
      </c>
      <c r="AM92" s="18">
        <f t="shared" si="176"/>
        <v>666016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f>'Ingreso de Datos 2024'!H35</f>
        <v>236</v>
      </c>
      <c r="AM93" s="17">
        <f t="shared" si="176"/>
        <v>16591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f>'Ingreso de Datos 2024'!H36</f>
        <v>143724</v>
      </c>
      <c r="AM94" s="18">
        <f t="shared" si="176"/>
        <v>8466948.1999999993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f>'Ingreso de Datos 2024'!H37</f>
        <v>48</v>
      </c>
      <c r="AM95" s="17">
        <f t="shared" si="176"/>
        <v>47660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f>'Ingreso de Datos 2024'!H38</f>
        <v>2856</v>
      </c>
      <c r="AM96" s="18">
        <f t="shared" si="176"/>
        <v>4009380.3600000003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2024'!H39</f>
        <v>0</v>
      </c>
      <c r="AM97" s="17">
        <f t="shared" si="176"/>
        <v>0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2024'!H40</f>
        <v>0</v>
      </c>
      <c r="AM98" s="18">
        <f t="shared" si="176"/>
        <v>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2024'!H41</f>
        <v>0</v>
      </c>
      <c r="AM99" s="17">
        <f t="shared" si="176"/>
        <v>0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2024'!H42</f>
        <v>0</v>
      </c>
      <c r="AM100" s="18">
        <f t="shared" si="176"/>
        <v>0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2024'!H43</f>
        <v>0</v>
      </c>
      <c r="AM101" s="17">
        <f t="shared" si="176"/>
        <v>96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2024'!H44</f>
        <v>0</v>
      </c>
      <c r="AM102" s="18">
        <f t="shared" si="176"/>
        <v>5313.96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f>'Ingreso de Datos 2024'!H45</f>
        <v>120</v>
      </c>
      <c r="AM103" s="87">
        <f t="shared" si="176"/>
        <v>3195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f>'Ingreso de Datos 2024'!H46</f>
        <v>26672.7</v>
      </c>
      <c r="AM104" s="88">
        <f t="shared" si="176"/>
        <v>941694.27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f>'Ingreso de Datos 2024'!H47</f>
        <v>0</v>
      </c>
      <c r="AM105" s="87">
        <f t="shared" si="176"/>
        <v>685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f>'Ingreso de Datos 2024'!H48</f>
        <v>0</v>
      </c>
      <c r="AM106" s="88">
        <f t="shared" si="176"/>
        <v>204748.93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941</v>
      </c>
      <c r="AL107" s="17">
        <f>'Ingreso de Datos 2024'!H49</f>
        <v>612</v>
      </c>
      <c r="AM107" s="17">
        <f t="shared" si="176"/>
        <v>4980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168462.5</v>
      </c>
      <c r="AL108" s="18">
        <f>'Ingreso de Datos 2024'!H50</f>
        <v>111306.5</v>
      </c>
      <c r="AM108" s="18">
        <f t="shared" si="176"/>
        <v>879583.14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f>'Ingreso de Datos 2024'!H51</f>
        <v>0</v>
      </c>
      <c r="AM109" s="17">
        <f t="shared" si="176"/>
        <v>3099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f>'Ingreso de Datos 2024'!H52</f>
        <v>0</v>
      </c>
      <c r="AM110" s="18">
        <f t="shared" si="176"/>
        <v>63844.53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8997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3152258.29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2024'!H67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2024'!H68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2024'!H69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2024'!H70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2024'!H71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2024'!H72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2024'!H73</f>
        <v>0</v>
      </c>
      <c r="AM128" s="17">
        <f t="shared" si="182"/>
        <v>0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2024'!H74</f>
        <v>0</v>
      </c>
      <c r="AM129" s="18">
        <f t="shared" si="182"/>
        <v>0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2024'!H75</f>
        <v>0</v>
      </c>
      <c r="AM130" s="17">
        <f t="shared" si="182"/>
        <v>420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2024'!H76</f>
        <v>0</v>
      </c>
      <c r="AM131" s="18">
        <f t="shared" si="182"/>
        <v>492941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2024'!H77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2024'!H78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2024'!H79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2024'!H80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2024'!H81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2024'!H82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2024'!H83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2024'!H84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2024'!H85</f>
        <v>0</v>
      </c>
      <c r="AM140" s="17">
        <f t="shared" si="182"/>
        <v>0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2024'!H86</f>
        <v>0</v>
      </c>
      <c r="AM141" s="18">
        <f t="shared" si="182"/>
        <v>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2024'!H87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2024'!H88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2024'!H89</f>
        <v>0</v>
      </c>
      <c r="AM144" s="17">
        <f t="shared" si="182"/>
        <v>1675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2024'!H90</f>
        <v>0</v>
      </c>
      <c r="AM145" s="18">
        <f t="shared" si="182"/>
        <v>1383090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2024'!H91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2024'!H92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2024'!H93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2024'!H94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2024'!H95</f>
        <v>0</v>
      </c>
      <c r="AM150" s="17">
        <f t="shared" si="182"/>
        <v>6902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2024'!H96</f>
        <v>0</v>
      </c>
      <c r="AM151" s="18">
        <f t="shared" si="182"/>
        <v>1276227.29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2024'!H97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2024'!H98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2024'!H99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2024'!H100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2024'!H101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2024'!H102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2024'!H103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2024'!H104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2024'!H105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2024'!H106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2024'!H107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2024'!H108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2024'!H109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2024'!H110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L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" si="2">AK12+AK14+AK16+AK18+AK20+AK22+AK24+AK26+AK28+AK30+AK32+AK34+AK36+AK38+AK40+AK42+AK44+AK46+AK48+AK50+AK52+AK54</f>
        <v>17496</v>
      </c>
      <c r="AL9" s="50">
        <f t="shared" si="1"/>
        <v>8645</v>
      </c>
      <c r="AM9" s="31">
        <f>SUM(D9:AL9)</f>
        <v>487172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L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" si="5">AK13+AK15+AK17+AK19+AK21+AK23+AK25+AK27+AK29+AK31+AK33+AK35+AK37+AK39+AK41+AK43+AK45+AK47+AK49+AK51+AK53+AK55</f>
        <v>9741176.7990000006</v>
      </c>
      <c r="AL10" s="51">
        <f t="shared" si="4"/>
        <v>6588836.4560000002</v>
      </c>
      <c r="AM10" s="33">
        <f>SUM(D10:AL10)</f>
        <v>130600177.92130648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13061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2039777.54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15960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1925040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7219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987430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36051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17246304.009999998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" si="42">AK75+AK130</f>
        <v>2533</v>
      </c>
      <c r="AL20" s="14">
        <f t="shared" si="39"/>
        <v>2103</v>
      </c>
      <c r="AM20" s="17">
        <f t="shared" si="10"/>
        <v>31907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" si="45">AK76+AK131</f>
        <v>4557547.0060000001</v>
      </c>
      <c r="AL21" s="15">
        <f>AL76+AL131</f>
        <v>3559326.9899999998</v>
      </c>
      <c r="AM21" s="18">
        <f t="shared" si="10"/>
        <v>35219152.29670649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" si="47">AK77+AK132</f>
        <v>46</v>
      </c>
      <c r="AL22" s="14">
        <f>AL77+AL132</f>
        <v>8</v>
      </c>
      <c r="AM22" s="17">
        <f t="shared" ref="AM22:AM25" si="48">SUM(D22:AL22)</f>
        <v>995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" si="50">AK78+AK133</f>
        <v>88857.904999999999</v>
      </c>
      <c r="AL23" s="15">
        <f>AL78+AL133</f>
        <v>12170.72</v>
      </c>
      <c r="AM23" s="18">
        <f t="shared" si="48"/>
        <v>1138715.6464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35386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4246260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25507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2235690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" si="66">AK83+AK138</f>
        <v>106</v>
      </c>
      <c r="AL28" s="14">
        <f t="shared" si="63"/>
        <v>77</v>
      </c>
      <c r="AM28" s="17">
        <f t="shared" si="10"/>
        <v>4467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" si="70">AK84+AK139</f>
        <v>34708</v>
      </c>
      <c r="AL29" s="15">
        <f t="shared" si="67"/>
        <v>25126</v>
      </c>
      <c r="AM29" s="18">
        <f t="shared" si="10"/>
        <v>842734.76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25788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3718022.25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5263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2094340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" si="90">AK89+AK144</f>
        <v>1963</v>
      </c>
      <c r="AL34" s="14">
        <f t="shared" si="87"/>
        <v>1100</v>
      </c>
      <c r="AM34" s="17">
        <f t="shared" si="10"/>
        <v>38587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" si="94">AK90+AK145</f>
        <v>982048.72</v>
      </c>
      <c r="AL35" s="15">
        <f t="shared" si="91"/>
        <v>727934</v>
      </c>
      <c r="AM35" s="18">
        <f t="shared" si="10"/>
        <v>15641710.1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7991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3324256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" si="106">AK93+AK148</f>
        <v>2949</v>
      </c>
      <c r="AL38" s="14">
        <f t="shared" si="103"/>
        <v>2554</v>
      </c>
      <c r="AM38" s="17">
        <f t="shared" si="10"/>
        <v>40431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" si="110">AK94+AK149</f>
        <v>1816192</v>
      </c>
      <c r="AL39" s="15">
        <f t="shared" si="107"/>
        <v>1555386</v>
      </c>
      <c r="AM39" s="18">
        <f t="shared" si="10"/>
        <v>20305329.800000001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" si="114">AK95+AK150</f>
        <v>875</v>
      </c>
      <c r="AL40" s="14">
        <f t="shared" si="111"/>
        <v>86</v>
      </c>
      <c r="AM40" s="17">
        <f t="shared" si="10"/>
        <v>138332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" si="118">AK96+AK151</f>
        <v>92413.17</v>
      </c>
      <c r="AL41" s="15">
        <f t="shared" si="115"/>
        <v>5690</v>
      </c>
      <c r="AM41" s="18">
        <f t="shared" si="10"/>
        <v>10186299.841699999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6526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391560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99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5945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" si="146">AK103+AK159</f>
        <v>5760</v>
      </c>
      <c r="AL48" s="87">
        <f t="shared" si="143"/>
        <v>1076</v>
      </c>
      <c r="AM48" s="87">
        <f t="shared" si="10"/>
        <v>24690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" si="150">AK104+AK160</f>
        <v>1444187.7400000002</v>
      </c>
      <c r="AL49" s="88">
        <f t="shared" si="147"/>
        <v>397227.24600000004</v>
      </c>
      <c r="AM49" s="88">
        <f t="shared" si="10"/>
        <v>5250871.1545000011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" si="154">AK105+AK161</f>
        <v>9</v>
      </c>
      <c r="AL50" s="87">
        <f t="shared" si="151"/>
        <v>0</v>
      </c>
      <c r="AM50" s="87">
        <f t="shared" si="10"/>
        <v>1107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" si="158">AK106+AK162</f>
        <v>4526.2579999999998</v>
      </c>
      <c r="AL51" s="88">
        <f t="shared" si="155"/>
        <v>1559.5</v>
      </c>
      <c r="AM51" s="88">
        <f t="shared" si="10"/>
        <v>301592.31199999998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" si="162">AK107+AK162</f>
        <v>3255</v>
      </c>
      <c r="AL52" s="14">
        <f t="shared" si="159"/>
        <v>1641</v>
      </c>
      <c r="AM52" s="17">
        <f t="shared" si="10"/>
        <v>17549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" si="166">AK108+AK163</f>
        <v>720696</v>
      </c>
      <c r="AL53" s="15">
        <f t="shared" si="163"/>
        <v>304416</v>
      </c>
      <c r="AM53" s="18">
        <f t="shared" si="10"/>
        <v>3294826.61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10256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204320.6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L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" si="173">AK67+AK69+AK71+AK73+AK75+AK77+AK79+AK81+AK83+AK85+AK87+AK89+AK91+AK93+AK95+AK97+AK99+AK101+AK103+AK105+AK107+AK109</f>
        <v>17496</v>
      </c>
      <c r="AL64" s="50">
        <f t="shared" si="172"/>
        <v>8645</v>
      </c>
      <c r="AM64" s="31">
        <f>SUM(D64:AL64)</f>
        <v>468529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L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" si="175">AK68+AK70+AK72+AK74+AK76+AK78+AK80+AK82+AK84+AK86+AK88+AK90+AK92+AK94+AK96+AK98+AK100+AK102+AK104+AK106+AK108+AK110</f>
        <v>9741176.7990000006</v>
      </c>
      <c r="AL65" s="51">
        <f t="shared" si="174"/>
        <v>6588836.4560000002</v>
      </c>
      <c r="AM65" s="33">
        <f>SUM(D65:AL65)</f>
        <v>123480489.49604838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2024'!I9</f>
        <v>0</v>
      </c>
      <c r="AM67" s="17">
        <f t="shared" ref="AM67:AM110" si="176">SUM(D67:AL67)</f>
        <v>13061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2024'!I10</f>
        <v>0</v>
      </c>
      <c r="AM68" s="18">
        <f t="shared" si="176"/>
        <v>2039777.54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2024'!I11</f>
        <v>0</v>
      </c>
      <c r="AM69" s="17">
        <f t="shared" si="176"/>
        <v>15960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2024'!I12</f>
        <v>0</v>
      </c>
      <c r="AM70" s="18">
        <f t="shared" si="176"/>
        <v>1925040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2024'!I13</f>
        <v>0</v>
      </c>
      <c r="AM71" s="17">
        <f t="shared" si="176"/>
        <v>7219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2024'!I14</f>
        <v>0</v>
      </c>
      <c r="AM72" s="18">
        <f t="shared" si="176"/>
        <v>987430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2024'!I15</f>
        <v>0</v>
      </c>
      <c r="AM73" s="17">
        <f t="shared" si="176"/>
        <v>32176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2024'!I16</f>
        <v>0</v>
      </c>
      <c r="AM74" s="18">
        <f t="shared" si="176"/>
        <v>15064929.289999999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f>'Ingreso de Datos 2024'!I17</f>
        <v>2103</v>
      </c>
      <c r="AM75" s="17">
        <f t="shared" si="176"/>
        <v>29869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f>'Ingreso de Datos 2024'!I18</f>
        <v>3559326.9899999998</v>
      </c>
      <c r="AM76" s="18">
        <f t="shared" si="176"/>
        <v>33005803.199448369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f>'Ingreso de Datos 2024'!I19</f>
        <v>8</v>
      </c>
      <c r="AM77" s="17">
        <f t="shared" ref="AM77:AM80" si="177">SUM(D77:AL77)</f>
        <v>995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f>'Ingreso de Datos 2024'!I20</f>
        <v>12170.72</v>
      </c>
      <c r="AM78" s="18">
        <f t="shared" si="177"/>
        <v>1138715.6464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2024'!I21</f>
        <v>0</v>
      </c>
      <c r="AM79" s="17">
        <f t="shared" si="177"/>
        <v>35386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2024'!I22</f>
        <v>0</v>
      </c>
      <c r="AM80" s="18">
        <f t="shared" si="177"/>
        <v>4246260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2024'!I23</f>
        <v>0</v>
      </c>
      <c r="AM81" s="17">
        <f t="shared" si="176"/>
        <v>25507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2024'!I24</f>
        <v>0</v>
      </c>
      <c r="AM82" s="18">
        <f t="shared" si="176"/>
        <v>2235690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f>'Ingreso de Datos 2024'!I25</f>
        <v>77</v>
      </c>
      <c r="AM83" s="17">
        <f t="shared" si="176"/>
        <v>4467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f>'Ingreso de Datos 2024'!I26</f>
        <v>25126</v>
      </c>
      <c r="AM84" s="18">
        <f t="shared" si="176"/>
        <v>842734.76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2024'!I27</f>
        <v>0</v>
      </c>
      <c r="AM85" s="17">
        <f t="shared" si="176"/>
        <v>25095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2024'!I28</f>
        <v>0</v>
      </c>
      <c r="AM86" s="18">
        <f t="shared" si="176"/>
        <v>3497617.25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2024'!I29</f>
        <v>0</v>
      </c>
      <c r="AM87" s="17">
        <f t="shared" si="176"/>
        <v>5263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2024'!I30</f>
        <v>0</v>
      </c>
      <c r="AM88" s="18">
        <f t="shared" si="176"/>
        <v>2094340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f>'Ingreso de Datos 2024'!I31</f>
        <v>1100</v>
      </c>
      <c r="AM89" s="17">
        <f t="shared" si="176"/>
        <v>36455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f>'Ingreso de Datos 2024'!I32</f>
        <v>727934</v>
      </c>
      <c r="AM90" s="18">
        <f t="shared" si="176"/>
        <v>13920870.1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2024'!I33</f>
        <v>0</v>
      </c>
      <c r="AM91" s="17">
        <f t="shared" si="176"/>
        <v>7991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2024'!I34</f>
        <v>0</v>
      </c>
      <c r="AM92" s="18">
        <f t="shared" si="176"/>
        <v>3324256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f>'Ingreso de Datos 2024'!I35</f>
        <v>2554</v>
      </c>
      <c r="AM93" s="17">
        <f t="shared" si="176"/>
        <v>40431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f>'Ingreso de Datos 2024'!I36</f>
        <v>1555386</v>
      </c>
      <c r="AM94" s="18">
        <f t="shared" si="176"/>
        <v>20305329.800000001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f>'Ingreso de Datos 2024'!I37</f>
        <v>86</v>
      </c>
      <c r="AM95" s="17">
        <f t="shared" si="176"/>
        <v>128427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f>'Ingreso de Datos 2024'!I38</f>
        <v>5690</v>
      </c>
      <c r="AM96" s="18">
        <f t="shared" si="176"/>
        <v>9402580.2336999997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2024'!I39</f>
        <v>0</v>
      </c>
      <c r="AM97" s="17">
        <f t="shared" si="176"/>
        <v>6526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2024'!I40</f>
        <v>0</v>
      </c>
      <c r="AM98" s="18">
        <f t="shared" si="176"/>
        <v>391560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2024'!I41</f>
        <v>0</v>
      </c>
      <c r="AM99" s="17">
        <f t="shared" si="176"/>
        <v>0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2024'!I42</f>
        <v>0</v>
      </c>
      <c r="AM100" s="18">
        <f t="shared" si="176"/>
        <v>0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2024'!I43</f>
        <v>0</v>
      </c>
      <c r="AM101" s="17">
        <f t="shared" si="176"/>
        <v>99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2024'!I44</f>
        <v>0</v>
      </c>
      <c r="AM102" s="18">
        <f t="shared" si="176"/>
        <v>5945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f>'Ingreso de Datos 2024'!I45</f>
        <v>1076</v>
      </c>
      <c r="AM103" s="87">
        <f t="shared" si="176"/>
        <v>24690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f>'Ingreso de Datos 2024'!I46</f>
        <v>397227.24600000004</v>
      </c>
      <c r="AM104" s="88">
        <f t="shared" si="176"/>
        <v>5250871.1545000011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f>'Ingreso de Datos 2024'!I47</f>
        <v>0</v>
      </c>
      <c r="AM105" s="87">
        <f t="shared" si="176"/>
        <v>1107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f>'Ingreso de Datos 2024'!I48</f>
        <v>1559.5</v>
      </c>
      <c r="AM106" s="88">
        <f t="shared" si="176"/>
        <v>301592.31199999998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3255</v>
      </c>
      <c r="AL107" s="17">
        <f>'Ingreso de Datos 2024'!I49</f>
        <v>1641</v>
      </c>
      <c r="AM107" s="17">
        <f t="shared" si="176"/>
        <v>17549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720696</v>
      </c>
      <c r="AL108" s="18">
        <f>'Ingreso de Datos 2024'!I50</f>
        <v>304416</v>
      </c>
      <c r="AM108" s="18">
        <f t="shared" si="176"/>
        <v>3294826.61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f>'Ingreso de Datos 2024'!I51</f>
        <v>0</v>
      </c>
      <c r="AM109" s="17">
        <f t="shared" si="176"/>
        <v>10256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f>'Ingreso de Datos 2024'!I52</f>
        <v>0</v>
      </c>
      <c r="AM110" s="18">
        <f t="shared" si="176"/>
        <v>204320.6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18643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7119688.4252581149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2024'!I67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2024'!I68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2024'!I69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2024'!I70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2024'!I71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2024'!I72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2024'!I73</f>
        <v>0</v>
      </c>
      <c r="AM128" s="17">
        <f t="shared" si="182"/>
        <v>3875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2024'!I74</f>
        <v>0</v>
      </c>
      <c r="AM129" s="18">
        <f t="shared" si="182"/>
        <v>2181374.7199999997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2024'!I75</f>
        <v>0</v>
      </c>
      <c r="AM130" s="17">
        <f t="shared" si="182"/>
        <v>2038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2024'!I76</f>
        <v>0</v>
      </c>
      <c r="AM131" s="18">
        <f t="shared" si="182"/>
        <v>2213349.0972581152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2024'!I77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2024'!I78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2024'!I79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2024'!I80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2024'!I81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2024'!I82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2024'!I83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2024'!I84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2024'!I85</f>
        <v>0</v>
      </c>
      <c r="AM140" s="17">
        <f t="shared" si="182"/>
        <v>693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2024'!I86</f>
        <v>0</v>
      </c>
      <c r="AM141" s="18">
        <f t="shared" si="182"/>
        <v>220405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2024'!I87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2024'!I88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2024'!I89</f>
        <v>0</v>
      </c>
      <c r="AM144" s="17">
        <f t="shared" si="182"/>
        <v>2132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2024'!I90</f>
        <v>0</v>
      </c>
      <c r="AM145" s="18">
        <f t="shared" si="182"/>
        <v>1720840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2024'!I91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2024'!I92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2024'!I93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2024'!I94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2024'!I95</f>
        <v>0</v>
      </c>
      <c r="AM150" s="17">
        <f t="shared" si="182"/>
        <v>9905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2024'!I96</f>
        <v>0</v>
      </c>
      <c r="AM151" s="18">
        <f t="shared" si="182"/>
        <v>783719.60800000001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2024'!I97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2024'!I98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2024'!I99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2024'!I100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2024'!I101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2024'!I102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2024'!I103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2024'!I104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2024'!I105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2024'!I106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2024'!I107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2024'!I108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2024'!I109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2024'!I110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L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" si="2">AK12+AK14+AK16+AK18+AK20+AK22+AK24+AK26+AK28+AK30+AK32+AK34+AK36+AK38+AK40+AK42+AK44+AK46+AK48+AK50+AK52+AK54</f>
        <v>48225</v>
      </c>
      <c r="AL9" s="50">
        <f t="shared" si="1"/>
        <v>25649</v>
      </c>
      <c r="AM9" s="31">
        <f>SUM(D9:AL9)</f>
        <v>1525411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L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" si="5">AK13+AK15+AK17+AK19+AK21+AK23+AK25+AK27+AK29+AK31+AK33+AK35+AK37+AK39+AK41+AK43+AK45+AK47+AK49+AK51+AK53+AK55</f>
        <v>28175818.311600003</v>
      </c>
      <c r="AL10" s="51">
        <f t="shared" si="4"/>
        <v>19913573.25</v>
      </c>
      <c r="AM10" s="33">
        <f>SUM(D10:AL10)</f>
        <v>365807002.75461966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19121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3351660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22739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2231251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36681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4804640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108605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50634972.169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" si="42">AK75+AK130</f>
        <v>10947</v>
      </c>
      <c r="AL20" s="14">
        <f t="shared" si="39"/>
        <v>7996</v>
      </c>
      <c r="AM20" s="17">
        <f t="shared" si="10"/>
        <v>101948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" si="45">AK76+AK131</f>
        <v>18003801.388599999</v>
      </c>
      <c r="AL21" s="15">
        <f>AL76+AL131</f>
        <v>14105944.000000004</v>
      </c>
      <c r="AM21" s="18">
        <f t="shared" si="10"/>
        <v>109753241.03301969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" si="47">AK77+AK132</f>
        <v>40</v>
      </c>
      <c r="AL22" s="14">
        <f>AL77+AL132</f>
        <v>0</v>
      </c>
      <c r="AM22" s="17">
        <f t="shared" ref="AM22:AM25" si="48">SUM(D22:AL22)</f>
        <v>529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" si="50">AK78+AK133</f>
        <v>80294.22</v>
      </c>
      <c r="AL23" s="15">
        <f>AL78+AL133</f>
        <v>0</v>
      </c>
      <c r="AM23" s="18">
        <f t="shared" si="48"/>
        <v>599115.71000000008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173417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22078570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81502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7114590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" si="66">AK83+AK138</f>
        <v>1307</v>
      </c>
      <c r="AL28" s="14">
        <f t="shared" si="63"/>
        <v>820</v>
      </c>
      <c r="AM28" s="17">
        <f t="shared" si="10"/>
        <v>27562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" si="70">AK84+AK139</f>
        <v>405795.26</v>
      </c>
      <c r="AL29" s="15">
        <f t="shared" si="67"/>
        <v>250234</v>
      </c>
      <c r="AM29" s="18">
        <f t="shared" si="10"/>
        <v>5816030.1799999997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104621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14895452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11412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4793040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" si="90">AK89+AK144</f>
        <v>5400</v>
      </c>
      <c r="AL34" s="14">
        <f t="shared" si="87"/>
        <v>1892</v>
      </c>
      <c r="AM34" s="17">
        <f t="shared" si="10"/>
        <v>131553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" si="94">AK90+AK145</f>
        <v>2496423.5</v>
      </c>
      <c r="AL35" s="15">
        <f t="shared" si="91"/>
        <v>776297.5</v>
      </c>
      <c r="AM35" s="18">
        <f t="shared" si="10"/>
        <v>46266129.390000001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9008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3747328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" si="106">AK93+AK148</f>
        <v>5371</v>
      </c>
      <c r="AL38" s="14">
        <f t="shared" si="103"/>
        <v>5505</v>
      </c>
      <c r="AM38" s="17">
        <f t="shared" si="10"/>
        <v>68170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" si="110">AK94+AK149</f>
        <v>3256499</v>
      </c>
      <c r="AL39" s="15">
        <f t="shared" si="107"/>
        <v>3352545</v>
      </c>
      <c r="AM39" s="18">
        <f t="shared" si="10"/>
        <v>35506721.799999997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" si="114">AK95+AK150</f>
        <v>3428</v>
      </c>
      <c r="AL40" s="14">
        <f t="shared" si="111"/>
        <v>671</v>
      </c>
      <c r="AM40" s="17">
        <f t="shared" si="10"/>
        <v>441623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" si="118">AK96+AK151</f>
        <v>297656.46000000002</v>
      </c>
      <c r="AL41" s="15">
        <f t="shared" si="115"/>
        <v>46671.08</v>
      </c>
      <c r="AM41" s="18">
        <f t="shared" si="10"/>
        <v>32596159.789999999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8683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515462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226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13882.2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" si="146">AK103+AK159</f>
        <v>14489</v>
      </c>
      <c r="AL48" s="87">
        <f t="shared" si="143"/>
        <v>5720</v>
      </c>
      <c r="AM48" s="87">
        <f t="shared" si="10"/>
        <v>89139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" si="150">AK104+AK160</f>
        <v>1956942.0099999998</v>
      </c>
      <c r="AL49" s="88">
        <f t="shared" si="147"/>
        <v>814961.66999999993</v>
      </c>
      <c r="AM49" s="88">
        <f t="shared" si="10"/>
        <v>12882062.370000001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" si="154">AK105+AK161</f>
        <v>59</v>
      </c>
      <c r="AL50" s="87">
        <f t="shared" si="151"/>
        <v>0</v>
      </c>
      <c r="AM50" s="87">
        <f t="shared" si="10"/>
        <v>1592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" si="158">AK106+AK162</f>
        <v>15629.473</v>
      </c>
      <c r="AL51" s="88">
        <f t="shared" si="155"/>
        <v>0</v>
      </c>
      <c r="AM51" s="88">
        <f t="shared" si="10"/>
        <v>276808.40259999997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" si="162">AK107+AK162</f>
        <v>7184</v>
      </c>
      <c r="AL52" s="14">
        <f t="shared" si="159"/>
        <v>3045</v>
      </c>
      <c r="AM52" s="17">
        <f t="shared" si="10"/>
        <v>35629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" si="166">AK108+AK163</f>
        <v>1662777</v>
      </c>
      <c r="AL53" s="15">
        <f t="shared" si="163"/>
        <v>566920</v>
      </c>
      <c r="AM53" s="18">
        <f t="shared" si="10"/>
        <v>6796557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51651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1133329.71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L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" si="173">AK67+AK69+AK71+AK73+AK75+AK77+AK79+AK81+AK83+AK85+AK87+AK89+AK91+AK93+AK95+AK97+AK99+AK101+AK103+AK105+AK107+AK109</f>
        <v>48225</v>
      </c>
      <c r="AL64" s="50">
        <f t="shared" si="172"/>
        <v>25649</v>
      </c>
      <c r="AM64" s="31">
        <f>SUM(D64:AL64)</f>
        <v>1487688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L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" si="175">AK68+AK70+AK72+AK74+AK76+AK78+AK80+AK82+AK84+AK86+AK88+AK90+AK92+AK94+AK96+AK98+AK100+AK102+AK104+AK106+AK108+AK110</f>
        <v>28175818.311600003</v>
      </c>
      <c r="AL65" s="51">
        <f t="shared" si="174"/>
        <v>19913573.25</v>
      </c>
      <c r="AM65" s="33">
        <f>SUM(D65:AL65)</f>
        <v>359303597.16461974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2024'!S9</f>
        <v>0</v>
      </c>
      <c r="AM67" s="17">
        <f t="shared" ref="AM67:AM110" si="176">SUM(D67:AL67)</f>
        <v>19121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2024'!S10</f>
        <v>0</v>
      </c>
      <c r="AM68" s="18">
        <f t="shared" si="176"/>
        <v>3351660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2024'!S11</f>
        <v>0</v>
      </c>
      <c r="AM69" s="17">
        <f t="shared" si="176"/>
        <v>22739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2024'!S12</f>
        <v>0</v>
      </c>
      <c r="AM70" s="18">
        <f t="shared" si="176"/>
        <v>2231251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2024'!S13</f>
        <v>0</v>
      </c>
      <c r="AM71" s="17">
        <f t="shared" si="176"/>
        <v>36681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2024'!S14</f>
        <v>0</v>
      </c>
      <c r="AM72" s="18">
        <f t="shared" si="176"/>
        <v>4804640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2024'!S15</f>
        <v>0</v>
      </c>
      <c r="AM73" s="17">
        <f t="shared" si="176"/>
        <v>102636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2024'!S16</f>
        <v>0</v>
      </c>
      <c r="AM74" s="18">
        <f t="shared" si="176"/>
        <v>47191629.169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f>'Ingreso de Datos 2024'!S17</f>
        <v>7996</v>
      </c>
      <c r="AM75" s="17">
        <f t="shared" si="176"/>
        <v>101211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18003801.388599999</v>
      </c>
      <c r="AL76" s="15">
        <f>'Ingreso de Datos 2024'!S18</f>
        <v>14105944.000000004</v>
      </c>
      <c r="AM76" s="18">
        <f t="shared" si="176"/>
        <v>109328394.63301972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f>'Ingreso de Datos 2024'!S19</f>
        <v>0</v>
      </c>
      <c r="AM77" s="17">
        <f t="shared" ref="AM77:AM80" si="177">SUM(D77:AL77)</f>
        <v>529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f>'Ingreso de Datos 2024'!S20</f>
        <v>0</v>
      </c>
      <c r="AM78" s="18">
        <f t="shared" si="177"/>
        <v>599115.71000000008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2024'!S21</f>
        <v>0</v>
      </c>
      <c r="AM79" s="17">
        <f t="shared" si="177"/>
        <v>173417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2024'!S22</f>
        <v>0</v>
      </c>
      <c r="AM80" s="18">
        <f t="shared" si="177"/>
        <v>22078570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2024'!S23</f>
        <v>0</v>
      </c>
      <c r="AM81" s="17">
        <f t="shared" si="176"/>
        <v>81502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2024'!S24</f>
        <v>0</v>
      </c>
      <c r="AM82" s="18">
        <f t="shared" si="176"/>
        <v>7114590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f>'Ingreso de Datos 2024'!S25</f>
        <v>820</v>
      </c>
      <c r="AM83" s="17">
        <f t="shared" si="176"/>
        <v>27562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f>'Ingreso de Datos 2024'!S26</f>
        <v>250234</v>
      </c>
      <c r="AM84" s="18">
        <f t="shared" si="176"/>
        <v>5816030.1799999997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2024'!S27</f>
        <v>0</v>
      </c>
      <c r="AM85" s="17">
        <f t="shared" si="176"/>
        <v>104464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2024'!S28</f>
        <v>0</v>
      </c>
      <c r="AM86" s="18">
        <f t="shared" si="176"/>
        <v>14864902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2024'!S29</f>
        <v>0</v>
      </c>
      <c r="AM87" s="17">
        <f t="shared" si="176"/>
        <v>11412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2024'!S30</f>
        <v>0</v>
      </c>
      <c r="AM88" s="18">
        <f t="shared" si="176"/>
        <v>4793040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f>'Ingreso de Datos 2024'!S31</f>
        <v>1892</v>
      </c>
      <c r="AM89" s="17">
        <f t="shared" si="176"/>
        <v>131539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f>'Ingreso de Datos 2024'!S32</f>
        <v>776297.5</v>
      </c>
      <c r="AM90" s="18">
        <f t="shared" si="176"/>
        <v>46261929.390000001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2024'!S33</f>
        <v>0</v>
      </c>
      <c r="AM91" s="17">
        <f t="shared" si="176"/>
        <v>9008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2024'!S34</f>
        <v>0</v>
      </c>
      <c r="AM92" s="18">
        <f t="shared" si="176"/>
        <v>3747328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f>'Ingreso de Datos 2024'!S35</f>
        <v>5505</v>
      </c>
      <c r="AM93" s="17">
        <f t="shared" si="176"/>
        <v>68170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f>'Ingreso de Datos 2024'!S36</f>
        <v>3352545</v>
      </c>
      <c r="AM94" s="18">
        <f t="shared" si="176"/>
        <v>35506721.799999997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f>'Ingreso de Datos 2024'!S37</f>
        <v>671</v>
      </c>
      <c r="AM95" s="17">
        <f t="shared" si="176"/>
        <v>410777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f>'Ingreso de Datos 2024'!S38</f>
        <v>46671.08</v>
      </c>
      <c r="AM96" s="18">
        <f t="shared" si="176"/>
        <v>29995693.599999998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2024'!S39</f>
        <v>0</v>
      </c>
      <c r="AM97" s="17">
        <f t="shared" si="176"/>
        <v>8683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2024'!S40</f>
        <v>0</v>
      </c>
      <c r="AM98" s="18">
        <f t="shared" si="176"/>
        <v>515462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2024'!S41</f>
        <v>0</v>
      </c>
      <c r="AM99" s="17">
        <f t="shared" si="176"/>
        <v>0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2024'!S42</f>
        <v>0</v>
      </c>
      <c r="AM100" s="18">
        <f t="shared" si="176"/>
        <v>0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2024'!S43</f>
        <v>0</v>
      </c>
      <c r="AM101" s="17">
        <f t="shared" si="176"/>
        <v>226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2024'!S44</f>
        <v>0</v>
      </c>
      <c r="AM102" s="18">
        <f t="shared" si="176"/>
        <v>13882.2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f>'Ingreso de Datos 2024'!S45</f>
        <v>5720</v>
      </c>
      <c r="AM103" s="87">
        <f t="shared" si="176"/>
        <v>89139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f>'Ingreso de Datos 2024'!S46</f>
        <v>814961.66999999993</v>
      </c>
      <c r="AM104" s="88">
        <f t="shared" si="176"/>
        <v>12882062.370000001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f>'Ingreso de Datos 2024'!S47</f>
        <v>0</v>
      </c>
      <c r="AM105" s="87">
        <f t="shared" si="176"/>
        <v>1592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f>'Ingreso de Datos 2024'!S48</f>
        <v>0</v>
      </c>
      <c r="AM106" s="88">
        <f t="shared" si="176"/>
        <v>276808.40259999997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7184</v>
      </c>
      <c r="AL107" s="17">
        <f>'Ingreso de Datos 2024'!S49</f>
        <v>3045</v>
      </c>
      <c r="AM107" s="17">
        <f t="shared" si="176"/>
        <v>35629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1662777</v>
      </c>
      <c r="AL108" s="18">
        <f>'Ingreso de Datos 2024'!S50</f>
        <v>566920</v>
      </c>
      <c r="AM108" s="18">
        <f t="shared" si="176"/>
        <v>6796557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f>'Ingreso de Datos 2024'!S51</f>
        <v>0</v>
      </c>
      <c r="AM109" s="17">
        <f t="shared" si="176"/>
        <v>51651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f>'Ingreso de Datos 2024'!S52</f>
        <v>0</v>
      </c>
      <c r="AM110" s="18">
        <f t="shared" si="176"/>
        <v>1133329.71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37723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6503405.5899999999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2024'!S67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2024'!S68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2024'!S69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2024'!S70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2024'!S71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2024'!S72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2024'!S73</f>
        <v>0</v>
      </c>
      <c r="AM128" s="17">
        <f t="shared" si="182"/>
        <v>5969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2024'!S74</f>
        <v>0</v>
      </c>
      <c r="AM129" s="18">
        <f t="shared" si="182"/>
        <v>3443343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2024'!S75</f>
        <v>0</v>
      </c>
      <c r="AM130" s="17">
        <f t="shared" si="182"/>
        <v>737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2024'!S76</f>
        <v>0</v>
      </c>
      <c r="AM131" s="18">
        <f t="shared" si="182"/>
        <v>424846.4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2024'!S77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2024'!S78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2024'!S79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2024'!S80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2024'!S81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2024'!S82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2024'!S83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2024'!S84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2024'!S85</f>
        <v>0</v>
      </c>
      <c r="AM140" s="17">
        <f t="shared" si="182"/>
        <v>157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2024'!S86</f>
        <v>0</v>
      </c>
      <c r="AM141" s="18">
        <f t="shared" si="182"/>
        <v>30550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2024'!S87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2024'!S88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2024'!S89</f>
        <v>0</v>
      </c>
      <c r="AM144" s="17">
        <f t="shared" si="182"/>
        <v>14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2024'!S90</f>
        <v>0</v>
      </c>
      <c r="AM145" s="18">
        <f t="shared" si="182"/>
        <v>4200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2024'!S91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2024'!S92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2024'!S93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2024'!S94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2024'!S95</f>
        <v>0</v>
      </c>
      <c r="AM150" s="17">
        <f t="shared" si="182"/>
        <v>30846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2024'!S96</f>
        <v>0</v>
      </c>
      <c r="AM151" s="18">
        <f t="shared" si="182"/>
        <v>2600466.19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2024'!S97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2024'!S98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2024'!S99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2024'!S100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2024'!S101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2024'!S102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2024'!S103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2024'!S104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2024'!S105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2024'!S106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2024'!S107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2024'!S108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2024'!S109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2024'!S110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67" sqref="AK67:AK110"/>
      <selection pane="topRight" activeCell="AK67" sqref="AK67:AK110"/>
      <selection pane="bottomLeft" activeCell="AK67" sqref="AK67:AK110"/>
      <selection pane="bottomRight" activeCell="AK67" sqref="AK67:AK110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">
        <v>32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7" t="str">
        <f>'Ingreso de Datos 2024'!A6</f>
        <v>PERIODO: 1990 - OCTUBRE 2024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9" t="s">
        <v>51</v>
      </c>
      <c r="B7" s="150"/>
      <c r="C7" s="151"/>
      <c r="D7" s="158" t="s">
        <v>4</v>
      </c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6" t="s">
        <v>5</v>
      </c>
    </row>
    <row r="8" spans="1:41" s="7" customFormat="1" ht="12.75" customHeight="1" thickBot="1" x14ac:dyDescent="0.25">
      <c r="A8" s="152"/>
      <c r="B8" s="153"/>
      <c r="C8" s="154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7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L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" si="2">AK12+AK14+AK16+AK18+AK20+AK22+AK24+AK26+AK28+AK30+AK32+AK34+AK36+AK38+AK40+AK42+AK44+AK46+AK48+AK50+AK52+AK54</f>
        <v>10322</v>
      </c>
      <c r="AL9" s="50">
        <f t="shared" si="1"/>
        <v>3799</v>
      </c>
      <c r="AM9" s="31">
        <f>SUM(D9:AL9)</f>
        <v>298455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L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" si="5">AK13+AK15+AK17+AK19+AK21+AK23+AK25+AK27+AK29+AK31+AK33+AK35+AK37+AK39+AK41+AK43+AK45+AK47+AK49+AK51+AK53+AK55</f>
        <v>4544356.4649999989</v>
      </c>
      <c r="AL10" s="51">
        <f t="shared" si="4"/>
        <v>2311594.77</v>
      </c>
      <c r="AM10" s="33">
        <f>SUM(D10:AL10)</f>
        <v>81862594.400122225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43" t="s">
        <v>23</v>
      </c>
      <c r="B12" s="131" t="s">
        <v>24</v>
      </c>
      <c r="C12" s="49" t="s">
        <v>0</v>
      </c>
      <c r="D12" s="59">
        <f t="shared" ref="D12:AL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22070</v>
      </c>
    </row>
    <row r="13" spans="1:41" ht="12.75" customHeight="1" x14ac:dyDescent="0.2">
      <c r="A13" s="144"/>
      <c r="B13" s="132"/>
      <c r="C13" s="46" t="s">
        <v>3</v>
      </c>
      <c r="D13" s="60">
        <f t="shared" ref="D13:AL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3346043.66</v>
      </c>
    </row>
    <row r="14" spans="1:41" ht="12.75" customHeight="1" x14ac:dyDescent="0.2">
      <c r="A14" s="144"/>
      <c r="B14" s="131" t="s">
        <v>34</v>
      </c>
      <c r="C14" s="10" t="s">
        <v>0</v>
      </c>
      <c r="D14" s="59">
        <f t="shared" ref="D14:AL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20157</v>
      </c>
    </row>
    <row r="15" spans="1:41" ht="12.75" customHeight="1" x14ac:dyDescent="0.2">
      <c r="A15" s="144"/>
      <c r="B15" s="132"/>
      <c r="C15" s="11" t="s">
        <v>3</v>
      </c>
      <c r="D15" s="60">
        <f t="shared" ref="D15:AL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2481860</v>
      </c>
    </row>
    <row r="16" spans="1:41" ht="12.75" customHeight="1" x14ac:dyDescent="0.2">
      <c r="A16" s="144"/>
      <c r="B16" s="131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7388</v>
      </c>
    </row>
    <row r="17" spans="1:42" ht="12.75" customHeight="1" x14ac:dyDescent="0.2">
      <c r="A17" s="144"/>
      <c r="B17" s="132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980345</v>
      </c>
    </row>
    <row r="18" spans="1:42" ht="12.75" customHeight="1" x14ac:dyDescent="0.2">
      <c r="A18" s="144"/>
      <c r="B18" s="131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36620</v>
      </c>
    </row>
    <row r="19" spans="1:42" ht="12.75" customHeight="1" x14ac:dyDescent="0.2">
      <c r="A19" s="144"/>
      <c r="B19" s="132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16964442.77</v>
      </c>
    </row>
    <row r="20" spans="1:42" ht="12.75" customHeight="1" x14ac:dyDescent="0.2">
      <c r="A20" s="144"/>
      <c r="B20" s="131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" si="42">AK75+AK130</f>
        <v>789</v>
      </c>
      <c r="AL20" s="14">
        <f t="shared" si="39"/>
        <v>591</v>
      </c>
      <c r="AM20" s="17">
        <f t="shared" si="10"/>
        <v>19338</v>
      </c>
    </row>
    <row r="21" spans="1:42" ht="12.75" customHeight="1" x14ac:dyDescent="0.2">
      <c r="A21" s="144"/>
      <c r="B21" s="132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" si="45">AK76+AK131</f>
        <v>1321408.8999999999</v>
      </c>
      <c r="AL21" s="15">
        <f>AL76+AL131</f>
        <v>1056891.18</v>
      </c>
      <c r="AM21" s="18">
        <f t="shared" si="10"/>
        <v>16943940.525122229</v>
      </c>
    </row>
    <row r="22" spans="1:42" s="7" customFormat="1" ht="12.75" customHeight="1" x14ac:dyDescent="0.2">
      <c r="A22" s="144"/>
      <c r="B22" s="131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" si="47">AK77+AK132</f>
        <v>2</v>
      </c>
      <c r="AL22" s="14">
        <f>AL77+AL132</f>
        <v>1</v>
      </c>
      <c r="AM22" s="17">
        <f t="shared" ref="AM22:AM25" si="48">SUM(D22:AL22)</f>
        <v>1349</v>
      </c>
      <c r="AN22" s="1"/>
      <c r="AO22" s="1"/>
      <c r="AP22" s="1"/>
    </row>
    <row r="23" spans="1:42" s="7" customFormat="1" ht="12.75" customHeight="1" x14ac:dyDescent="0.2">
      <c r="A23" s="144"/>
      <c r="B23" s="142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" si="50">AK78+AK133</f>
        <v>87551.245000000039</v>
      </c>
      <c r="AL23" s="15">
        <f>AL78+AL133</f>
        <v>33118.990000000005</v>
      </c>
      <c r="AM23" s="18">
        <f t="shared" si="48"/>
        <v>1457629.3110000002</v>
      </c>
      <c r="AN23" s="1"/>
      <c r="AO23" s="1"/>
      <c r="AP23" s="1"/>
    </row>
    <row r="24" spans="1:42" s="7" customFormat="1" ht="12.75" customHeight="1" x14ac:dyDescent="0.2">
      <c r="A24" s="145" t="s">
        <v>44</v>
      </c>
      <c r="B24" s="131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16554</v>
      </c>
      <c r="AN24" s="1"/>
      <c r="AO24" s="1"/>
      <c r="AP24" s="1"/>
    </row>
    <row r="25" spans="1:42" s="7" customFormat="1" ht="12.75" customHeight="1" x14ac:dyDescent="0.2">
      <c r="A25" s="145"/>
      <c r="B25" s="132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2041960</v>
      </c>
      <c r="AN25" s="1"/>
      <c r="AO25" s="1"/>
      <c r="AP25" s="1"/>
    </row>
    <row r="26" spans="1:42" ht="12.75" customHeight="1" x14ac:dyDescent="0.2">
      <c r="A26" s="145"/>
      <c r="B26" s="131" t="s">
        <v>37</v>
      </c>
      <c r="C26" s="10" t="s">
        <v>0</v>
      </c>
      <c r="D26" s="59">
        <f t="shared" ref="D26:AL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13603</v>
      </c>
    </row>
    <row r="27" spans="1:42" ht="12.75" customHeight="1" x14ac:dyDescent="0.2">
      <c r="A27" s="145"/>
      <c r="B27" s="132"/>
      <c r="C27" s="11" t="s">
        <v>3</v>
      </c>
      <c r="D27" s="60">
        <f t="shared" ref="D27:AL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1176400</v>
      </c>
    </row>
    <row r="28" spans="1:42" ht="12.75" customHeight="1" x14ac:dyDescent="0.2">
      <c r="A28" s="145"/>
      <c r="B28" s="131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" si="66">AK83+AK138</f>
        <v>133</v>
      </c>
      <c r="AL28" s="14">
        <f t="shared" si="63"/>
        <v>83</v>
      </c>
      <c r="AM28" s="17">
        <f t="shared" si="10"/>
        <v>1474</v>
      </c>
    </row>
    <row r="29" spans="1:42" ht="12.75" customHeight="1" x14ac:dyDescent="0.2">
      <c r="A29" s="145"/>
      <c r="B29" s="132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" si="70">AK84+AK139</f>
        <v>45587</v>
      </c>
      <c r="AL29" s="15">
        <f t="shared" si="67"/>
        <v>28187</v>
      </c>
      <c r="AM29" s="18">
        <f t="shared" si="10"/>
        <v>351622.86</v>
      </c>
    </row>
    <row r="30" spans="1:42" ht="12.75" customHeight="1" x14ac:dyDescent="0.2">
      <c r="A30" s="145"/>
      <c r="B30" s="131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18172</v>
      </c>
    </row>
    <row r="31" spans="1:42" ht="12.75" customHeight="1" x14ac:dyDescent="0.2">
      <c r="A31" s="145"/>
      <c r="B31" s="132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2655523</v>
      </c>
    </row>
    <row r="32" spans="1:42" ht="12.75" customHeight="1" x14ac:dyDescent="0.2">
      <c r="A32" s="145"/>
      <c r="B32" s="131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3042</v>
      </c>
    </row>
    <row r="33" spans="1:39" ht="12.75" customHeight="1" x14ac:dyDescent="0.2">
      <c r="A33" s="145"/>
      <c r="B33" s="132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1160680</v>
      </c>
    </row>
    <row r="34" spans="1:39" ht="19.5" customHeight="1" x14ac:dyDescent="0.2">
      <c r="A34" s="145"/>
      <c r="B34" s="131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" si="90">AK89+AK144</f>
        <v>1191</v>
      </c>
      <c r="AL34" s="14">
        <f t="shared" si="87"/>
        <v>356</v>
      </c>
      <c r="AM34" s="17">
        <f t="shared" si="10"/>
        <v>20507</v>
      </c>
    </row>
    <row r="35" spans="1:39" ht="19.5" customHeight="1" x14ac:dyDescent="0.2">
      <c r="A35" s="145"/>
      <c r="B35" s="132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" si="94">AK90+AK145</f>
        <v>589450</v>
      </c>
      <c r="AL35" s="15">
        <f t="shared" si="91"/>
        <v>167410</v>
      </c>
      <c r="AM35" s="18">
        <f t="shared" si="10"/>
        <v>7541647.9900000002</v>
      </c>
    </row>
    <row r="36" spans="1:39" ht="12.75" customHeight="1" x14ac:dyDescent="0.2">
      <c r="A36" s="145"/>
      <c r="B36" s="131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5361</v>
      </c>
    </row>
    <row r="37" spans="1:39" ht="12.75" customHeight="1" x14ac:dyDescent="0.2">
      <c r="A37" s="145"/>
      <c r="B37" s="132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2230176</v>
      </c>
    </row>
    <row r="38" spans="1:39" ht="12.75" customHeight="1" x14ac:dyDescent="0.2">
      <c r="A38" s="145"/>
      <c r="B38" s="131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" si="106">AK93+AK148</f>
        <v>2973</v>
      </c>
      <c r="AL38" s="14">
        <f t="shared" si="103"/>
        <v>1352</v>
      </c>
      <c r="AM38" s="17">
        <f t="shared" si="10"/>
        <v>27172</v>
      </c>
    </row>
    <row r="39" spans="1:39" ht="24.75" customHeight="1" x14ac:dyDescent="0.2">
      <c r="A39" s="145"/>
      <c r="B39" s="132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" si="110">AK94+AK149</f>
        <v>1831139</v>
      </c>
      <c r="AL39" s="15">
        <f t="shared" si="107"/>
        <v>823368</v>
      </c>
      <c r="AM39" s="18">
        <f t="shared" si="10"/>
        <v>13799832.6</v>
      </c>
    </row>
    <row r="40" spans="1:39" ht="12.75" customHeight="1" x14ac:dyDescent="0.2">
      <c r="A40" s="146" t="s">
        <v>41</v>
      </c>
      <c r="B40" s="131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" si="114">AK95+AK150</f>
        <v>3026</v>
      </c>
      <c r="AL40" s="14">
        <f t="shared" si="111"/>
        <v>593</v>
      </c>
      <c r="AM40" s="17">
        <f t="shared" si="10"/>
        <v>66754</v>
      </c>
    </row>
    <row r="41" spans="1:39" ht="12.75" customHeight="1" x14ac:dyDescent="0.2">
      <c r="A41" s="147"/>
      <c r="B41" s="132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" si="118">AK96+AK151</f>
        <v>237737.8</v>
      </c>
      <c r="AL41" s="15">
        <f t="shared" si="115"/>
        <v>52475.5</v>
      </c>
      <c r="AM41" s="18">
        <f t="shared" si="10"/>
        <v>5752755.3720000004</v>
      </c>
    </row>
    <row r="42" spans="1:39" ht="19.5" customHeight="1" x14ac:dyDescent="0.2">
      <c r="A42" s="147"/>
      <c r="B42" s="131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742</v>
      </c>
    </row>
    <row r="43" spans="1:39" ht="24" customHeight="1" x14ac:dyDescent="0.2">
      <c r="A43" s="147"/>
      <c r="B43" s="132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44520</v>
      </c>
    </row>
    <row r="44" spans="1:39" ht="12.75" customHeight="1" x14ac:dyDescent="0.2">
      <c r="A44" s="147"/>
      <c r="B44" s="131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131</v>
      </c>
    </row>
    <row r="45" spans="1:39" ht="12.75" customHeight="1" x14ac:dyDescent="0.2">
      <c r="A45" s="147"/>
      <c r="B45" s="132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13916.5</v>
      </c>
    </row>
    <row r="46" spans="1:39" ht="12.75" customHeight="1" x14ac:dyDescent="0.2">
      <c r="A46" s="147"/>
      <c r="B46" s="131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29</v>
      </c>
    </row>
    <row r="47" spans="1:39" ht="12.75" customHeight="1" x14ac:dyDescent="0.2">
      <c r="A47" s="147"/>
      <c r="B47" s="132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1609.5</v>
      </c>
    </row>
    <row r="48" spans="1:39" ht="12.75" customHeight="1" x14ac:dyDescent="0.2">
      <c r="A48" s="147"/>
      <c r="B48" s="131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" si="146">AK103+AK159</f>
        <v>1080</v>
      </c>
      <c r="AL48" s="87">
        <f t="shared" si="143"/>
        <v>99</v>
      </c>
      <c r="AM48" s="87">
        <f t="shared" si="10"/>
        <v>6474</v>
      </c>
    </row>
    <row r="49" spans="1:41" ht="12.75" customHeight="1" x14ac:dyDescent="0.2">
      <c r="A49" s="147"/>
      <c r="B49" s="132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" si="150">AK104+AK160</f>
        <v>224431.58000000002</v>
      </c>
      <c r="AL49" s="88">
        <f t="shared" si="147"/>
        <v>19298.099999999999</v>
      </c>
      <c r="AM49" s="88">
        <f t="shared" si="10"/>
        <v>1215234.9120000002</v>
      </c>
    </row>
    <row r="50" spans="1:41" ht="12.75" customHeight="1" x14ac:dyDescent="0.2">
      <c r="A50" s="147"/>
      <c r="B50" s="131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783</v>
      </c>
    </row>
    <row r="51" spans="1:41" ht="12.75" customHeight="1" x14ac:dyDescent="0.2">
      <c r="A51" s="148"/>
      <c r="B51" s="132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" si="158">AK106+AK162</f>
        <v>2153.34</v>
      </c>
      <c r="AL51" s="88">
        <f t="shared" si="155"/>
        <v>0</v>
      </c>
      <c r="AM51" s="88">
        <f t="shared" si="10"/>
        <v>193715.54</v>
      </c>
    </row>
    <row r="52" spans="1:41" ht="12.75" customHeight="1" x14ac:dyDescent="0.2">
      <c r="A52" s="145" t="s">
        <v>30</v>
      </c>
      <c r="B52" s="155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" si="162">AK107+AK162</f>
        <v>1128</v>
      </c>
      <c r="AL52" s="14">
        <f t="shared" si="159"/>
        <v>724</v>
      </c>
      <c r="AM52" s="17">
        <f t="shared" si="10"/>
        <v>8188</v>
      </c>
    </row>
    <row r="53" spans="1:41" ht="12.75" customHeight="1" x14ac:dyDescent="0.2">
      <c r="A53" s="145"/>
      <c r="B53" s="155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" si="166">AK108+AK163</f>
        <v>204897.6</v>
      </c>
      <c r="AL53" s="15">
        <f t="shared" si="163"/>
        <v>130846</v>
      </c>
      <c r="AM53" s="18">
        <f t="shared" si="10"/>
        <v>1461922.1500000001</v>
      </c>
    </row>
    <row r="54" spans="1:41" ht="20.25" customHeight="1" x14ac:dyDescent="0.2">
      <c r="A54" s="145"/>
      <c r="B54" s="155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2547</v>
      </c>
    </row>
    <row r="55" spans="1:41" ht="20.25" customHeight="1" x14ac:dyDescent="0.2">
      <c r="A55" s="145"/>
      <c r="B55" s="155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46816.71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08-11-2024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9" t="s">
        <v>51</v>
      </c>
      <c r="B62" s="150"/>
      <c r="C62" s="151"/>
      <c r="D62" s="158" t="s">
        <v>4</v>
      </c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6" t="s">
        <v>5</v>
      </c>
    </row>
    <row r="63" spans="1:41" s="7" customFormat="1" ht="12.75" customHeight="1" thickBot="1" x14ac:dyDescent="0.25">
      <c r="A63" s="152"/>
      <c r="B63" s="153"/>
      <c r="C63" s="154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7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L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" si="173">AK67+AK69+AK71+AK73+AK75+AK77+AK79+AK81+AK83+AK85+AK87+AK89+AK91+AK93+AK95+AK97+AK99+AK101+AK103+AK105+AK107+AK109</f>
        <v>10322</v>
      </c>
      <c r="AL64" s="50">
        <f t="shared" si="172"/>
        <v>3799</v>
      </c>
      <c r="AM64" s="31">
        <f>SUM(D64:AL64)</f>
        <v>267933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L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" si="175">AK68+AK70+AK72+AK74+AK76+AK78+AK80+AK82+AK84+AK86+AK88+AK90+AK92+AK94+AK96+AK98+AK100+AK102+AK104+AK106+AK108+AK110</f>
        <v>4544356.4649999989</v>
      </c>
      <c r="AL65" s="51">
        <f t="shared" si="174"/>
        <v>2311594.77</v>
      </c>
      <c r="AM65" s="33">
        <f>SUM(D65:AL65)</f>
        <v>70732827.070122227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43" t="s">
        <v>23</v>
      </c>
      <c r="B67" s="131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2024'!J9</f>
        <v>0</v>
      </c>
      <c r="AM67" s="17">
        <f t="shared" ref="AM67:AM110" si="176">SUM(D67:AL67)</f>
        <v>22070</v>
      </c>
      <c r="AO67" s="61"/>
    </row>
    <row r="68" spans="1:41" ht="12.75" customHeight="1" x14ac:dyDescent="0.2">
      <c r="A68" s="144"/>
      <c r="B68" s="132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2024'!J10</f>
        <v>0</v>
      </c>
      <c r="AM68" s="18">
        <f t="shared" si="176"/>
        <v>3346043.66</v>
      </c>
      <c r="AO68" s="61"/>
    </row>
    <row r="69" spans="1:41" ht="12.75" customHeight="1" x14ac:dyDescent="0.2">
      <c r="A69" s="144"/>
      <c r="B69" s="131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2024'!J11</f>
        <v>0</v>
      </c>
      <c r="AM69" s="17">
        <f t="shared" si="176"/>
        <v>20157</v>
      </c>
      <c r="AO69" s="61"/>
    </row>
    <row r="70" spans="1:41" ht="12.75" customHeight="1" x14ac:dyDescent="0.2">
      <c r="A70" s="144"/>
      <c r="B70" s="132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2024'!J12</f>
        <v>0</v>
      </c>
      <c r="AM70" s="18">
        <f t="shared" si="176"/>
        <v>2481860</v>
      </c>
      <c r="AO70" s="61"/>
    </row>
    <row r="71" spans="1:41" ht="12.75" customHeight="1" x14ac:dyDescent="0.2">
      <c r="A71" s="144"/>
      <c r="B71" s="131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2024'!J13</f>
        <v>0</v>
      </c>
      <c r="AM71" s="17">
        <f t="shared" si="176"/>
        <v>7388</v>
      </c>
      <c r="AO71" s="61"/>
    </row>
    <row r="72" spans="1:41" ht="12.75" customHeight="1" x14ac:dyDescent="0.2">
      <c r="A72" s="144"/>
      <c r="B72" s="132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2024'!J14</f>
        <v>0</v>
      </c>
      <c r="AM72" s="18">
        <f t="shared" si="176"/>
        <v>980345</v>
      </c>
      <c r="AO72" s="61"/>
    </row>
    <row r="73" spans="1:41" ht="12.75" customHeight="1" x14ac:dyDescent="0.2">
      <c r="A73" s="144"/>
      <c r="B73" s="131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2024'!J15</f>
        <v>0</v>
      </c>
      <c r="AM73" s="17">
        <f t="shared" si="176"/>
        <v>19351</v>
      </c>
      <c r="AO73" s="61"/>
    </row>
    <row r="74" spans="1:41" ht="12.75" customHeight="1" x14ac:dyDescent="0.2">
      <c r="A74" s="144"/>
      <c r="B74" s="132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2024'!J16</f>
        <v>0</v>
      </c>
      <c r="AM74" s="18">
        <f t="shared" si="176"/>
        <v>7899698.1399999997</v>
      </c>
      <c r="AO74" s="61"/>
    </row>
    <row r="75" spans="1:41" ht="12.75" customHeight="1" x14ac:dyDescent="0.2">
      <c r="A75" s="144"/>
      <c r="B75" s="131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f>'Ingreso de Datos 2024'!J17</f>
        <v>591</v>
      </c>
      <c r="AM75" s="17">
        <f t="shared" si="176"/>
        <v>18137</v>
      </c>
      <c r="AO75" s="61"/>
    </row>
    <row r="76" spans="1:41" ht="12.75" customHeight="1" x14ac:dyDescent="0.2">
      <c r="A76" s="144"/>
      <c r="B76" s="132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f>'Ingreso de Datos 2024'!J18</f>
        <v>1056891.18</v>
      </c>
      <c r="AM76" s="18">
        <f t="shared" si="176"/>
        <v>16285300.925122231</v>
      </c>
      <c r="AO76" s="61"/>
    </row>
    <row r="77" spans="1:41" ht="12.75" customHeight="1" x14ac:dyDescent="0.2">
      <c r="A77" s="144"/>
      <c r="B77" s="131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f>'Ingreso de Datos 2024'!J19</f>
        <v>1</v>
      </c>
      <c r="AM77" s="17">
        <f t="shared" ref="AM77:AM80" si="177">SUM(D77:AL77)</f>
        <v>1349</v>
      </c>
      <c r="AO77" s="61"/>
    </row>
    <row r="78" spans="1:41" ht="12.75" customHeight="1" x14ac:dyDescent="0.2">
      <c r="A78" s="144"/>
      <c r="B78" s="142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f>'Ingreso de Datos 2024'!J20</f>
        <v>33118.990000000005</v>
      </c>
      <c r="AM78" s="18">
        <f t="shared" si="177"/>
        <v>1457629.3110000002</v>
      </c>
      <c r="AO78" s="61"/>
    </row>
    <row r="79" spans="1:41" ht="12.75" customHeight="1" x14ac:dyDescent="0.2">
      <c r="A79" s="145" t="s">
        <v>44</v>
      </c>
      <c r="B79" s="131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2024'!J21</f>
        <v>0</v>
      </c>
      <c r="AM79" s="17">
        <f t="shared" si="177"/>
        <v>16554</v>
      </c>
      <c r="AO79" s="61"/>
    </row>
    <row r="80" spans="1:41" ht="12.75" customHeight="1" x14ac:dyDescent="0.2">
      <c r="A80" s="145"/>
      <c r="B80" s="132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2024'!J22</f>
        <v>0</v>
      </c>
      <c r="AM80" s="18">
        <f t="shared" si="177"/>
        <v>2041960</v>
      </c>
      <c r="AO80" s="61"/>
    </row>
    <row r="81" spans="1:41" ht="12.75" customHeight="1" x14ac:dyDescent="0.2">
      <c r="A81" s="145"/>
      <c r="B81" s="131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2024'!J23</f>
        <v>0</v>
      </c>
      <c r="AM81" s="17">
        <f t="shared" si="176"/>
        <v>13603</v>
      </c>
      <c r="AO81" s="61"/>
    </row>
    <row r="82" spans="1:41" ht="12.75" customHeight="1" x14ac:dyDescent="0.2">
      <c r="A82" s="145"/>
      <c r="B82" s="132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2024'!J24</f>
        <v>0</v>
      </c>
      <c r="AM82" s="18">
        <f t="shared" si="176"/>
        <v>1176400</v>
      </c>
      <c r="AO82" s="61"/>
    </row>
    <row r="83" spans="1:41" ht="12.75" customHeight="1" x14ac:dyDescent="0.2">
      <c r="A83" s="145"/>
      <c r="B83" s="131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f>'Ingreso de Datos 2024'!J25</f>
        <v>83</v>
      </c>
      <c r="AM83" s="17">
        <f t="shared" si="176"/>
        <v>1474</v>
      </c>
      <c r="AO83" s="61"/>
    </row>
    <row r="84" spans="1:41" ht="12.75" customHeight="1" x14ac:dyDescent="0.2">
      <c r="A84" s="145"/>
      <c r="B84" s="132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f>'Ingreso de Datos 2024'!J26</f>
        <v>28187</v>
      </c>
      <c r="AM84" s="18">
        <f t="shared" si="176"/>
        <v>351622.86</v>
      </c>
      <c r="AO84" s="61"/>
    </row>
    <row r="85" spans="1:41" ht="12.75" customHeight="1" x14ac:dyDescent="0.2">
      <c r="A85" s="145"/>
      <c r="B85" s="131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2024'!J27</f>
        <v>0</v>
      </c>
      <c r="AM85" s="17">
        <f t="shared" si="176"/>
        <v>14713</v>
      </c>
      <c r="AO85" s="61"/>
    </row>
    <row r="86" spans="1:41" ht="12.75" customHeight="1" x14ac:dyDescent="0.2">
      <c r="A86" s="145"/>
      <c r="B86" s="132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2024'!J28</f>
        <v>0</v>
      </c>
      <c r="AM86" s="18">
        <f t="shared" si="176"/>
        <v>1808123</v>
      </c>
      <c r="AO86" s="61"/>
    </row>
    <row r="87" spans="1:41" ht="12.75" customHeight="1" x14ac:dyDescent="0.2">
      <c r="A87" s="145"/>
      <c r="B87" s="131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2024'!J29</f>
        <v>0</v>
      </c>
      <c r="AM87" s="17">
        <f t="shared" si="176"/>
        <v>3042</v>
      </c>
      <c r="AO87" s="61"/>
    </row>
    <row r="88" spans="1:41" ht="12.75" customHeight="1" x14ac:dyDescent="0.2">
      <c r="A88" s="145"/>
      <c r="B88" s="132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2024'!J30</f>
        <v>0</v>
      </c>
      <c r="AM88" s="18">
        <f t="shared" si="176"/>
        <v>1160680</v>
      </c>
      <c r="AO88" s="61"/>
    </row>
    <row r="89" spans="1:41" ht="21" customHeight="1" x14ac:dyDescent="0.2">
      <c r="A89" s="145"/>
      <c r="B89" s="131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f>'Ingreso de Datos 2024'!J31</f>
        <v>356</v>
      </c>
      <c r="AM89" s="17">
        <f t="shared" si="176"/>
        <v>20484</v>
      </c>
      <c r="AO89" s="61"/>
    </row>
    <row r="90" spans="1:41" ht="21" customHeight="1" x14ac:dyDescent="0.2">
      <c r="A90" s="145"/>
      <c r="B90" s="132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f>'Ingreso de Datos 2024'!J32</f>
        <v>167410</v>
      </c>
      <c r="AM90" s="18">
        <f t="shared" si="176"/>
        <v>7523267.9900000002</v>
      </c>
      <c r="AO90" s="61"/>
    </row>
    <row r="91" spans="1:41" ht="12.75" customHeight="1" x14ac:dyDescent="0.2">
      <c r="A91" s="145"/>
      <c r="B91" s="131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2024'!J33</f>
        <v>0</v>
      </c>
      <c r="AM91" s="17">
        <f t="shared" si="176"/>
        <v>5361</v>
      </c>
      <c r="AO91" s="61"/>
    </row>
    <row r="92" spans="1:41" ht="12.75" customHeight="1" x14ac:dyDescent="0.2">
      <c r="A92" s="145"/>
      <c r="B92" s="132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2024'!J34</f>
        <v>0</v>
      </c>
      <c r="AM92" s="18">
        <f t="shared" si="176"/>
        <v>2230176</v>
      </c>
      <c r="AO92" s="61"/>
    </row>
    <row r="93" spans="1:41" ht="18.75" customHeight="1" x14ac:dyDescent="0.2">
      <c r="A93" s="145"/>
      <c r="B93" s="131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f>'Ingreso de Datos 2024'!J35</f>
        <v>1352</v>
      </c>
      <c r="AM93" s="17">
        <f t="shared" si="176"/>
        <v>27172</v>
      </c>
      <c r="AO93" s="61"/>
    </row>
    <row r="94" spans="1:41" ht="18.75" customHeight="1" x14ac:dyDescent="0.2">
      <c r="A94" s="145"/>
      <c r="B94" s="132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f>'Ingreso de Datos 2024'!J36</f>
        <v>823368</v>
      </c>
      <c r="AM94" s="18">
        <f t="shared" si="176"/>
        <v>13799832.6</v>
      </c>
      <c r="AO94" s="61"/>
    </row>
    <row r="95" spans="1:41" ht="12.75" customHeight="1" x14ac:dyDescent="0.2">
      <c r="A95" s="146" t="s">
        <v>41</v>
      </c>
      <c r="B95" s="131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f>'Ingreso de Datos 2024'!J37</f>
        <v>593</v>
      </c>
      <c r="AM95" s="17">
        <f t="shared" si="176"/>
        <v>58184</v>
      </c>
      <c r="AO95" s="61"/>
    </row>
    <row r="96" spans="1:41" ht="12.75" customHeight="1" x14ac:dyDescent="0.2">
      <c r="A96" s="147"/>
      <c r="B96" s="132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f>'Ingreso de Datos 2024'!J38</f>
        <v>52475.5</v>
      </c>
      <c r="AM96" s="18">
        <f t="shared" si="176"/>
        <v>5212152.2719999999</v>
      </c>
      <c r="AO96" s="61"/>
    </row>
    <row r="97" spans="1:41" ht="16.5" customHeight="1" x14ac:dyDescent="0.2">
      <c r="A97" s="147"/>
      <c r="B97" s="131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2024'!J39</f>
        <v>0</v>
      </c>
      <c r="AM97" s="17">
        <f t="shared" si="176"/>
        <v>742</v>
      </c>
      <c r="AO97" s="61"/>
    </row>
    <row r="98" spans="1:41" ht="21" customHeight="1" x14ac:dyDescent="0.2">
      <c r="A98" s="147"/>
      <c r="B98" s="132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2024'!J40</f>
        <v>0</v>
      </c>
      <c r="AM98" s="18">
        <f t="shared" si="176"/>
        <v>44520</v>
      </c>
      <c r="AO98" s="61"/>
    </row>
    <row r="99" spans="1:41" ht="12.75" customHeight="1" x14ac:dyDescent="0.2">
      <c r="A99" s="147"/>
      <c r="B99" s="131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2024'!J41</f>
        <v>0</v>
      </c>
      <c r="AM99" s="17">
        <f t="shared" si="176"/>
        <v>131</v>
      </c>
      <c r="AO99" s="61"/>
    </row>
    <row r="100" spans="1:41" ht="12.75" customHeight="1" x14ac:dyDescent="0.2">
      <c r="A100" s="147"/>
      <c r="B100" s="132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2024'!J42</f>
        <v>0</v>
      </c>
      <c r="AM100" s="18">
        <f t="shared" si="176"/>
        <v>13916.5</v>
      </c>
      <c r="AO100" s="61"/>
    </row>
    <row r="101" spans="1:41" ht="12.75" customHeight="1" x14ac:dyDescent="0.2">
      <c r="A101" s="147"/>
      <c r="B101" s="131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2024'!J43</f>
        <v>0</v>
      </c>
      <c r="AM101" s="17">
        <f t="shared" si="176"/>
        <v>29</v>
      </c>
      <c r="AO101" s="61"/>
    </row>
    <row r="102" spans="1:41" ht="12.75" customHeight="1" x14ac:dyDescent="0.2">
      <c r="A102" s="147"/>
      <c r="B102" s="132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2024'!J44</f>
        <v>0</v>
      </c>
      <c r="AM102" s="18">
        <f t="shared" si="176"/>
        <v>1609.5</v>
      </c>
      <c r="AO102" s="61"/>
    </row>
    <row r="103" spans="1:41" ht="12.75" customHeight="1" x14ac:dyDescent="0.2">
      <c r="A103" s="147"/>
      <c r="B103" s="131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f>'Ingreso de Datos 2024'!J45</f>
        <v>99</v>
      </c>
      <c r="AM103" s="87">
        <f t="shared" si="176"/>
        <v>6474</v>
      </c>
      <c r="AO103" s="61"/>
    </row>
    <row r="104" spans="1:41" ht="12.75" customHeight="1" x14ac:dyDescent="0.2">
      <c r="A104" s="147"/>
      <c r="B104" s="132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f>'Ingreso de Datos 2024'!J46</f>
        <v>19298.099999999999</v>
      </c>
      <c r="AM104" s="88">
        <f t="shared" si="176"/>
        <v>1215234.9120000002</v>
      </c>
      <c r="AO104" s="61"/>
    </row>
    <row r="105" spans="1:41" ht="12.75" customHeight="1" x14ac:dyDescent="0.2">
      <c r="A105" s="147"/>
      <c r="B105" s="131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2024'!J47</f>
        <v>0</v>
      </c>
      <c r="AM105" s="87">
        <f t="shared" si="176"/>
        <v>783</v>
      </c>
      <c r="AO105" s="61"/>
    </row>
    <row r="106" spans="1:41" ht="12.75" customHeight="1" x14ac:dyDescent="0.2">
      <c r="A106" s="148"/>
      <c r="B106" s="132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f>'Ingreso de Datos 2024'!J48</f>
        <v>0</v>
      </c>
      <c r="AM106" s="88">
        <f t="shared" si="176"/>
        <v>193715.54</v>
      </c>
      <c r="AO106" s="61"/>
    </row>
    <row r="107" spans="1:41" ht="12.75" customHeight="1" x14ac:dyDescent="0.2">
      <c r="A107" s="145" t="s">
        <v>30</v>
      </c>
      <c r="B107" s="155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f>'Ingreso de Datos 2024'!J49</f>
        <v>724</v>
      </c>
      <c r="AM107" s="17">
        <f t="shared" si="176"/>
        <v>8188</v>
      </c>
      <c r="AO107" s="61"/>
    </row>
    <row r="108" spans="1:41" ht="12.75" customHeight="1" x14ac:dyDescent="0.2">
      <c r="A108" s="145"/>
      <c r="B108" s="155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f>'Ingreso de Datos 2024'!J50</f>
        <v>130846</v>
      </c>
      <c r="AM108" s="18">
        <f t="shared" si="176"/>
        <v>1461922.1500000001</v>
      </c>
      <c r="AO108" s="61"/>
    </row>
    <row r="109" spans="1:41" ht="23.25" customHeight="1" x14ac:dyDescent="0.2">
      <c r="A109" s="145"/>
      <c r="B109" s="155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f>'Ingreso de Datos 2024'!J51</f>
        <v>0</v>
      </c>
      <c r="AM109" s="17">
        <f t="shared" si="176"/>
        <v>2547</v>
      </c>
      <c r="AO109" s="61"/>
    </row>
    <row r="110" spans="1:41" ht="12.75" customHeight="1" x14ac:dyDescent="0.2">
      <c r="A110" s="145"/>
      <c r="B110" s="155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f>'Ingreso de Datos 2024'!J52</f>
        <v>0</v>
      </c>
      <c r="AM110" s="18">
        <f t="shared" si="176"/>
        <v>46816.71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08-11-2024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9" t="s">
        <v>51</v>
      </c>
      <c r="B117" s="150"/>
      <c r="C117" s="151"/>
      <c r="D117" s="158" t="s">
        <v>4</v>
      </c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6" t="s">
        <v>5</v>
      </c>
    </row>
    <row r="118" spans="1:41" s="7" customFormat="1" ht="12.75" customHeight="1" thickBot="1" x14ac:dyDescent="0.25">
      <c r="A118" s="152"/>
      <c r="B118" s="153"/>
      <c r="C118" s="154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7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30522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11129767.33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43" t="s">
        <v>23</v>
      </c>
      <c r="B122" s="131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2024'!J67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44"/>
      <c r="B123" s="132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2024'!J68</f>
        <v>0</v>
      </c>
      <c r="AM123" s="18">
        <f t="shared" si="182"/>
        <v>0</v>
      </c>
      <c r="AO123" s="61"/>
    </row>
    <row r="124" spans="1:41" ht="12.75" customHeight="1" x14ac:dyDescent="0.2">
      <c r="A124" s="144"/>
      <c r="B124" s="131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2024'!J69</f>
        <v>0</v>
      </c>
      <c r="AM124" s="17">
        <f t="shared" si="182"/>
        <v>0</v>
      </c>
      <c r="AO124" s="61"/>
    </row>
    <row r="125" spans="1:41" ht="12.75" customHeight="1" x14ac:dyDescent="0.2">
      <c r="A125" s="144"/>
      <c r="B125" s="132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2024'!J70</f>
        <v>0</v>
      </c>
      <c r="AM125" s="18">
        <f t="shared" si="182"/>
        <v>0</v>
      </c>
      <c r="AO125" s="61"/>
    </row>
    <row r="126" spans="1:41" ht="12.75" customHeight="1" x14ac:dyDescent="0.2">
      <c r="A126" s="144"/>
      <c r="B126" s="131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2024'!J71</f>
        <v>0</v>
      </c>
      <c r="AM126" s="17">
        <f t="shared" si="182"/>
        <v>0</v>
      </c>
      <c r="AO126" s="61"/>
    </row>
    <row r="127" spans="1:41" ht="12.75" customHeight="1" x14ac:dyDescent="0.2">
      <c r="A127" s="144"/>
      <c r="B127" s="132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2024'!J72</f>
        <v>0</v>
      </c>
      <c r="AM127" s="18">
        <f t="shared" si="182"/>
        <v>0</v>
      </c>
      <c r="AO127" s="61"/>
    </row>
    <row r="128" spans="1:41" ht="12.75" customHeight="1" x14ac:dyDescent="0.2">
      <c r="A128" s="144"/>
      <c r="B128" s="131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2024'!J73</f>
        <v>0</v>
      </c>
      <c r="AM128" s="17">
        <f t="shared" si="182"/>
        <v>17269</v>
      </c>
      <c r="AO128" s="61"/>
    </row>
    <row r="129" spans="1:41" ht="12.75" customHeight="1" x14ac:dyDescent="0.2">
      <c r="A129" s="144"/>
      <c r="B129" s="132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2024'!J74</f>
        <v>0</v>
      </c>
      <c r="AM129" s="18">
        <f t="shared" si="182"/>
        <v>9064744.629999999</v>
      </c>
      <c r="AO129" s="61"/>
    </row>
    <row r="130" spans="1:41" ht="12.75" customHeight="1" x14ac:dyDescent="0.2">
      <c r="A130" s="144"/>
      <c r="B130" s="131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2024'!J75</f>
        <v>0</v>
      </c>
      <c r="AM130" s="17">
        <f t="shared" si="182"/>
        <v>1201</v>
      </c>
      <c r="AO130" s="61"/>
    </row>
    <row r="131" spans="1:41" ht="12.75" customHeight="1" x14ac:dyDescent="0.2">
      <c r="A131" s="144"/>
      <c r="B131" s="132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2024'!J76</f>
        <v>0</v>
      </c>
      <c r="AM131" s="18">
        <f t="shared" si="182"/>
        <v>658639.6</v>
      </c>
      <c r="AO131" s="61"/>
    </row>
    <row r="132" spans="1:41" ht="12.75" customHeight="1" x14ac:dyDescent="0.2">
      <c r="A132" s="144"/>
      <c r="B132" s="131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2024'!J77</f>
        <v>0</v>
      </c>
      <c r="AM132" s="17">
        <f t="shared" si="182"/>
        <v>0</v>
      </c>
      <c r="AO132" s="61"/>
    </row>
    <row r="133" spans="1:41" ht="12.75" customHeight="1" x14ac:dyDescent="0.2">
      <c r="A133" s="144"/>
      <c r="B133" s="142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2024'!J78</f>
        <v>0</v>
      </c>
      <c r="AM133" s="18">
        <f t="shared" si="182"/>
        <v>0</v>
      </c>
      <c r="AO133" s="61"/>
    </row>
    <row r="134" spans="1:41" ht="12.75" customHeight="1" x14ac:dyDescent="0.2">
      <c r="A134" s="145" t="s">
        <v>44</v>
      </c>
      <c r="B134" s="131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2024'!J79</f>
        <v>0</v>
      </c>
      <c r="AM134" s="17">
        <f t="shared" si="182"/>
        <v>0</v>
      </c>
      <c r="AO134" s="61"/>
    </row>
    <row r="135" spans="1:41" ht="12.75" customHeight="1" x14ac:dyDescent="0.2">
      <c r="A135" s="145"/>
      <c r="B135" s="132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2024'!J80</f>
        <v>0</v>
      </c>
      <c r="AM135" s="18">
        <f t="shared" si="182"/>
        <v>0</v>
      </c>
      <c r="AO135" s="61"/>
    </row>
    <row r="136" spans="1:41" ht="12.75" customHeight="1" x14ac:dyDescent="0.2">
      <c r="A136" s="145"/>
      <c r="B136" s="131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2024'!J81</f>
        <v>0</v>
      </c>
      <c r="AM136" s="17">
        <f t="shared" si="182"/>
        <v>0</v>
      </c>
      <c r="AO136" s="61"/>
    </row>
    <row r="137" spans="1:41" ht="12.75" customHeight="1" x14ac:dyDescent="0.2">
      <c r="A137" s="145"/>
      <c r="B137" s="132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2024'!J82</f>
        <v>0</v>
      </c>
      <c r="AM137" s="18">
        <f t="shared" si="182"/>
        <v>0</v>
      </c>
      <c r="AO137" s="61"/>
    </row>
    <row r="138" spans="1:41" ht="12.75" customHeight="1" x14ac:dyDescent="0.2">
      <c r="A138" s="145"/>
      <c r="B138" s="131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2024'!J83</f>
        <v>0</v>
      </c>
      <c r="AM138" s="17">
        <f t="shared" si="182"/>
        <v>0</v>
      </c>
      <c r="AO138" s="61"/>
    </row>
    <row r="139" spans="1:41" ht="12.75" customHeight="1" x14ac:dyDescent="0.2">
      <c r="A139" s="145"/>
      <c r="B139" s="132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2024'!J84</f>
        <v>0</v>
      </c>
      <c r="AM139" s="18">
        <f t="shared" si="182"/>
        <v>0</v>
      </c>
      <c r="AO139" s="61"/>
    </row>
    <row r="140" spans="1:41" ht="12.75" customHeight="1" x14ac:dyDescent="0.2">
      <c r="A140" s="145"/>
      <c r="B140" s="131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2024'!J85</f>
        <v>0</v>
      </c>
      <c r="AM140" s="17">
        <f t="shared" si="182"/>
        <v>3459</v>
      </c>
      <c r="AO140" s="61"/>
    </row>
    <row r="141" spans="1:41" ht="12.75" customHeight="1" x14ac:dyDescent="0.2">
      <c r="A141" s="145"/>
      <c r="B141" s="132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2024'!J86</f>
        <v>0</v>
      </c>
      <c r="AM141" s="18">
        <f t="shared" si="182"/>
        <v>847400</v>
      </c>
      <c r="AO141" s="61"/>
    </row>
    <row r="142" spans="1:41" ht="12.75" customHeight="1" x14ac:dyDescent="0.2">
      <c r="A142" s="145"/>
      <c r="B142" s="131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2024'!J87</f>
        <v>0</v>
      </c>
      <c r="AM142" s="17">
        <f t="shared" si="182"/>
        <v>0</v>
      </c>
      <c r="AO142" s="61"/>
    </row>
    <row r="143" spans="1:41" ht="12.75" customHeight="1" x14ac:dyDescent="0.2">
      <c r="A143" s="145"/>
      <c r="B143" s="132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2024'!J88</f>
        <v>0</v>
      </c>
      <c r="AM143" s="18">
        <f t="shared" si="182"/>
        <v>0</v>
      </c>
      <c r="AO143" s="61"/>
    </row>
    <row r="144" spans="1:41" ht="18.75" customHeight="1" x14ac:dyDescent="0.2">
      <c r="A144" s="145"/>
      <c r="B144" s="131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2024'!J89</f>
        <v>0</v>
      </c>
      <c r="AM144" s="17">
        <f t="shared" si="182"/>
        <v>23</v>
      </c>
      <c r="AO144" s="61"/>
    </row>
    <row r="145" spans="1:41" ht="18.75" customHeight="1" x14ac:dyDescent="0.2">
      <c r="A145" s="145"/>
      <c r="B145" s="132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2024'!J90</f>
        <v>0</v>
      </c>
      <c r="AM145" s="18">
        <f t="shared" si="182"/>
        <v>18380</v>
      </c>
      <c r="AO145" s="61"/>
    </row>
    <row r="146" spans="1:41" ht="12.75" customHeight="1" x14ac:dyDescent="0.2">
      <c r="A146" s="145"/>
      <c r="B146" s="131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2024'!J91</f>
        <v>0</v>
      </c>
      <c r="AM146" s="17">
        <f t="shared" si="182"/>
        <v>0</v>
      </c>
      <c r="AO146" s="61"/>
    </row>
    <row r="147" spans="1:41" ht="12.75" customHeight="1" x14ac:dyDescent="0.2">
      <c r="A147" s="145"/>
      <c r="B147" s="132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2024'!J92</f>
        <v>0</v>
      </c>
      <c r="AM147" s="18">
        <f t="shared" si="182"/>
        <v>0</v>
      </c>
      <c r="AO147" s="61"/>
    </row>
    <row r="148" spans="1:41" ht="18.75" customHeight="1" x14ac:dyDescent="0.2">
      <c r="A148" s="145"/>
      <c r="B148" s="131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2024'!J93</f>
        <v>0</v>
      </c>
      <c r="AM148" s="17">
        <f t="shared" si="182"/>
        <v>0</v>
      </c>
      <c r="AO148" s="61"/>
    </row>
    <row r="149" spans="1:41" ht="18.75" customHeight="1" x14ac:dyDescent="0.2">
      <c r="A149" s="145"/>
      <c r="B149" s="132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2024'!J94</f>
        <v>0</v>
      </c>
      <c r="AM149" s="18">
        <f t="shared" si="182"/>
        <v>0</v>
      </c>
      <c r="AO149" s="61"/>
    </row>
    <row r="150" spans="1:41" ht="12.75" customHeight="1" x14ac:dyDescent="0.2">
      <c r="A150" s="146" t="s">
        <v>41</v>
      </c>
      <c r="B150" s="131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2024'!J95</f>
        <v>0</v>
      </c>
      <c r="AM150" s="17">
        <f t="shared" si="182"/>
        <v>8570</v>
      </c>
      <c r="AO150" s="61"/>
    </row>
    <row r="151" spans="1:41" ht="12.75" customHeight="1" x14ac:dyDescent="0.2">
      <c r="A151" s="147"/>
      <c r="B151" s="132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2024'!J96</f>
        <v>0</v>
      </c>
      <c r="AM151" s="18">
        <f t="shared" si="182"/>
        <v>540603.1</v>
      </c>
      <c r="AO151" s="61"/>
    </row>
    <row r="152" spans="1:41" ht="12.75" customHeight="1" x14ac:dyDescent="0.2">
      <c r="A152" s="147"/>
      <c r="B152" s="131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2024'!J97</f>
        <v>0</v>
      </c>
      <c r="AM152" s="17">
        <f t="shared" si="182"/>
        <v>0</v>
      </c>
      <c r="AO152" s="61"/>
    </row>
    <row r="153" spans="1:41" ht="28.5" customHeight="1" x14ac:dyDescent="0.2">
      <c r="A153" s="147"/>
      <c r="B153" s="132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2024'!J98</f>
        <v>0</v>
      </c>
      <c r="AM153" s="18">
        <f t="shared" si="182"/>
        <v>0</v>
      </c>
      <c r="AO153" s="61"/>
    </row>
    <row r="154" spans="1:41" ht="12.75" customHeight="1" x14ac:dyDescent="0.2">
      <c r="A154" s="147"/>
      <c r="B154" s="131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2024'!J99</f>
        <v>0</v>
      </c>
      <c r="AM154" s="17">
        <f t="shared" si="182"/>
        <v>0</v>
      </c>
      <c r="AO154" s="61"/>
    </row>
    <row r="155" spans="1:41" ht="12.75" customHeight="1" x14ac:dyDescent="0.2">
      <c r="A155" s="147"/>
      <c r="B155" s="132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2024'!J100</f>
        <v>0</v>
      </c>
      <c r="AM155" s="18">
        <f t="shared" si="182"/>
        <v>0</v>
      </c>
      <c r="AO155" s="61"/>
    </row>
    <row r="156" spans="1:41" ht="12.75" customHeight="1" x14ac:dyDescent="0.2">
      <c r="A156" s="147"/>
      <c r="B156" s="131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2024'!J101</f>
        <v>0</v>
      </c>
      <c r="AM156" s="17">
        <f t="shared" si="182"/>
        <v>0</v>
      </c>
      <c r="AO156" s="61"/>
    </row>
    <row r="157" spans="1:41" ht="12.75" customHeight="1" x14ac:dyDescent="0.2">
      <c r="A157" s="147"/>
      <c r="B157" s="132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2024'!J102</f>
        <v>0</v>
      </c>
      <c r="AM157" s="18">
        <f t="shared" si="182"/>
        <v>0</v>
      </c>
      <c r="AO157" s="61"/>
    </row>
    <row r="158" spans="1:41" ht="12.75" customHeight="1" x14ac:dyDescent="0.2">
      <c r="A158" s="147"/>
      <c r="B158" s="131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2024'!J103</f>
        <v>0</v>
      </c>
      <c r="AM158" s="17">
        <f t="shared" si="182"/>
        <v>0</v>
      </c>
      <c r="AO158" s="61"/>
    </row>
    <row r="159" spans="1:41" ht="12" customHeight="1" x14ac:dyDescent="0.2">
      <c r="A159" s="147"/>
      <c r="B159" s="132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2024'!J104</f>
        <v>0</v>
      </c>
      <c r="AM159" s="18">
        <f t="shared" si="182"/>
        <v>0</v>
      </c>
      <c r="AO159" s="61"/>
    </row>
    <row r="160" spans="1:41" ht="12.75" customHeight="1" x14ac:dyDescent="0.2">
      <c r="A160" s="147"/>
      <c r="B160" s="131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2024'!J105</f>
        <v>0</v>
      </c>
      <c r="AM160" s="17">
        <f t="shared" si="182"/>
        <v>0</v>
      </c>
      <c r="AO160" s="61"/>
    </row>
    <row r="161" spans="1:41" ht="12.75" customHeight="1" x14ac:dyDescent="0.2">
      <c r="A161" s="148"/>
      <c r="B161" s="132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2024'!J106</f>
        <v>0</v>
      </c>
      <c r="AM161" s="18">
        <f t="shared" si="182"/>
        <v>0</v>
      </c>
      <c r="AO161" s="61"/>
    </row>
    <row r="162" spans="1:41" ht="12.75" customHeight="1" x14ac:dyDescent="0.2">
      <c r="A162" s="145" t="s">
        <v>30</v>
      </c>
      <c r="B162" s="155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2024'!J107</f>
        <v>0</v>
      </c>
      <c r="AM162" s="17">
        <f t="shared" si="182"/>
        <v>0</v>
      </c>
      <c r="AO162" s="61"/>
    </row>
    <row r="163" spans="1:41" ht="12.75" customHeight="1" x14ac:dyDescent="0.2">
      <c r="A163" s="145"/>
      <c r="B163" s="155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2024'!J108</f>
        <v>0</v>
      </c>
      <c r="AM163" s="18">
        <f t="shared" si="182"/>
        <v>0</v>
      </c>
      <c r="AO163" s="61"/>
    </row>
    <row r="164" spans="1:41" ht="21.75" customHeight="1" x14ac:dyDescent="0.2">
      <c r="A164" s="145"/>
      <c r="B164" s="155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2024'!J109</f>
        <v>0</v>
      </c>
      <c r="AM164" s="17">
        <f t="shared" si="182"/>
        <v>0</v>
      </c>
      <c r="AO164" s="61"/>
    </row>
    <row r="165" spans="1:41" ht="17.25" customHeight="1" x14ac:dyDescent="0.2">
      <c r="A165" s="145"/>
      <c r="B165" s="155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2024'!J110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08-11-2024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L7"/>
    <mergeCell ref="A7:C8"/>
    <mergeCell ref="B22:B23"/>
    <mergeCell ref="B24:B25"/>
    <mergeCell ref="A12:A23"/>
    <mergeCell ref="A24:A39"/>
    <mergeCell ref="B36:B37"/>
    <mergeCell ref="AM7:AM8"/>
    <mergeCell ref="B12:B13"/>
    <mergeCell ref="B14:B15"/>
    <mergeCell ref="B16:B17"/>
    <mergeCell ref="B18:B19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CF1D45-AB0E-4D55-9D87-7B61E213B496}">
  <ds:schemaRefs>
    <ds:schemaRef ds:uri="http://purl.org/dc/elements/1.1/"/>
    <ds:schemaRef ds:uri="3adbef8e-2f5b-4dbb-840a-75f7f18a2ff7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  <ds:schemaRef ds:uri="e294dd27-482d-41c9-9f94-608195a5637f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2024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admin</cp:lastModifiedBy>
  <cp:lastPrinted>2017-12-05T18:50:58Z</cp:lastPrinted>
  <dcterms:created xsi:type="dcterms:W3CDTF">2003-09-25T17:16:44Z</dcterms:created>
  <dcterms:modified xsi:type="dcterms:W3CDTF">2024-11-11T19:15:11Z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